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Conservative Case - $36" sheetId="1" r:id="rId1"/>
    <sheet name="Base Case - $36" sheetId="2" r:id="rId2"/>
    <sheet name="Aggressive Case - $36" sheetId="3" r:id="rId3"/>
    <sheet name="Conservative Case - $40" sheetId="4" r:id="rId4"/>
    <sheet name="Base Case - $40" sheetId="5" r:id="rId5"/>
    <sheet name="Aggressive Case - $40" sheetId="6" r:id="rId6"/>
  </sheets>
  <definedNames/>
  <calcPr fullCalcOnLoad="1"/>
</workbook>
</file>

<file path=xl/comments1.xml><?xml version="1.0" encoding="utf-8"?>
<comments xmlns="http://schemas.openxmlformats.org/spreadsheetml/2006/main">
  <authors>
    <author>Ryan McDevitt</author>
  </authors>
  <commentList>
    <comment ref="C8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http://www.census.gov/prod/1/pop/p25-1129.pdf</t>
        </r>
      </text>
    </comment>
    <comment ref="M10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Different than spreadsheet given</t>
        </r>
      </text>
    </comment>
    <comment ref="M19" authorId="0">
      <text>
        <r>
          <rPr>
            <b/>
            <sz val="9"/>
            <rFont val="Verdana"/>
            <family val="0"/>
          </rPr>
          <t>Ryan McDevitt:</t>
        </r>
        <r>
          <rPr>
            <sz val="9"/>
            <rFont val="Verdana"/>
            <family val="0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>
  <authors>
    <author>Ryan McDevitt</author>
  </authors>
  <commentList>
    <comment ref="C8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http://www.census.gov/prod/1/pop/p25-1129.pdf</t>
        </r>
      </text>
    </comment>
    <comment ref="M10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Different than spreadsheet given</t>
        </r>
      </text>
    </comment>
    <comment ref="M19" authorId="0">
      <text>
        <r>
          <rPr>
            <b/>
            <sz val="9"/>
            <rFont val="Verdana"/>
            <family val="0"/>
          </rPr>
          <t>Ryan McDevitt:</t>
        </r>
        <r>
          <rPr>
            <sz val="9"/>
            <rFont val="Verdana"/>
            <family val="0"/>
          </rPr>
          <t xml:space="preserve">
estimate</t>
        </r>
      </text>
    </comment>
  </commentList>
</comments>
</file>

<file path=xl/comments3.xml><?xml version="1.0" encoding="utf-8"?>
<comments xmlns="http://schemas.openxmlformats.org/spreadsheetml/2006/main">
  <authors>
    <author>Ryan McDevitt</author>
  </authors>
  <commentList>
    <comment ref="C8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http://www.census.gov/prod/1/pop/p25-1129.pdf</t>
        </r>
      </text>
    </comment>
    <comment ref="M10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Different than spreadsheet given</t>
        </r>
      </text>
    </comment>
    <comment ref="M19" authorId="0">
      <text>
        <r>
          <rPr>
            <b/>
            <sz val="9"/>
            <rFont val="Verdana"/>
            <family val="0"/>
          </rPr>
          <t>Ryan McDevitt:</t>
        </r>
        <r>
          <rPr>
            <sz val="9"/>
            <rFont val="Verdana"/>
            <family val="0"/>
          </rPr>
          <t xml:space="preserve">
estimate</t>
        </r>
      </text>
    </comment>
  </commentList>
</comments>
</file>

<file path=xl/comments4.xml><?xml version="1.0" encoding="utf-8"?>
<comments xmlns="http://schemas.openxmlformats.org/spreadsheetml/2006/main">
  <authors>
    <author>Ryan McDevitt</author>
  </authors>
  <commentList>
    <comment ref="C8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http://www.census.gov/prod/1/pop/p25-1129.pdf</t>
        </r>
      </text>
    </comment>
    <comment ref="M10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Different than spreadsheet given</t>
        </r>
      </text>
    </comment>
    <comment ref="M19" authorId="0">
      <text>
        <r>
          <rPr>
            <b/>
            <sz val="9"/>
            <rFont val="Verdana"/>
            <family val="0"/>
          </rPr>
          <t>Ryan McDevitt:</t>
        </r>
        <r>
          <rPr>
            <sz val="9"/>
            <rFont val="Verdana"/>
            <family val="0"/>
          </rPr>
          <t xml:space="preserve">
estimate</t>
        </r>
      </text>
    </comment>
  </commentList>
</comments>
</file>

<file path=xl/comments5.xml><?xml version="1.0" encoding="utf-8"?>
<comments xmlns="http://schemas.openxmlformats.org/spreadsheetml/2006/main">
  <authors>
    <author>Ryan McDevitt</author>
  </authors>
  <commentList>
    <comment ref="C8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http://www.census.gov/prod/1/pop/p25-1129.pdf</t>
        </r>
      </text>
    </comment>
    <comment ref="M10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Different than spreadsheet given</t>
        </r>
      </text>
    </comment>
    <comment ref="M19" authorId="0">
      <text>
        <r>
          <rPr>
            <b/>
            <sz val="9"/>
            <rFont val="Verdana"/>
            <family val="0"/>
          </rPr>
          <t>Ryan McDevitt:</t>
        </r>
        <r>
          <rPr>
            <sz val="9"/>
            <rFont val="Verdana"/>
            <family val="0"/>
          </rPr>
          <t xml:space="preserve">
estimate</t>
        </r>
      </text>
    </comment>
  </commentList>
</comments>
</file>

<file path=xl/comments6.xml><?xml version="1.0" encoding="utf-8"?>
<comments xmlns="http://schemas.openxmlformats.org/spreadsheetml/2006/main">
  <authors>
    <author>Ryan McDevitt</author>
  </authors>
  <commentList>
    <comment ref="C8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http://www.census.gov/prod/1/pop/p25-1129.pdf</t>
        </r>
      </text>
    </comment>
    <comment ref="M10" authorId="0">
      <text>
        <r>
          <rPr>
            <b/>
            <sz val="8"/>
            <rFont val="Tahoma"/>
            <family val="0"/>
          </rPr>
          <t>Ryan McDevitt:</t>
        </r>
        <r>
          <rPr>
            <sz val="8"/>
            <rFont val="Tahoma"/>
            <family val="0"/>
          </rPr>
          <t xml:space="preserve">
Different than spreadsheet given</t>
        </r>
      </text>
    </comment>
    <comment ref="M19" authorId="0">
      <text>
        <r>
          <rPr>
            <b/>
            <sz val="9"/>
            <rFont val="Verdana"/>
            <family val="0"/>
          </rPr>
          <t>Ryan McDevitt:</t>
        </r>
        <r>
          <rPr>
            <sz val="9"/>
            <rFont val="Verdana"/>
            <family val="0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<sst xmlns="http://schemas.openxmlformats.org/spreadsheetml/2006/main" count="360" uniqueCount="62">
  <si>
    <t>12 months * (Line 6 * Line 18)</t>
  </si>
  <si>
    <t>12 months * (Line 7 * Line 11 * Line 18)</t>
  </si>
  <si>
    <t>(Line 26 + Line 27)</t>
  </si>
  <si>
    <t>(Line 24 + Line 25 - Line 28)</t>
  </si>
  <si>
    <t>(Line 13 - Line 5 + Line 6 + [Line 7 * Line 11 * Line 18] / Line 17)</t>
  </si>
  <si>
    <t>(Line 30 / Line 5)</t>
  </si>
  <si>
    <t>12 months * (Line 18 * Line 30)</t>
  </si>
  <si>
    <t>(Line 29 + Line 33)</t>
  </si>
  <si>
    <t>Cumulative Gross Benefits for Broadband Since 1999</t>
  </si>
  <si>
    <r>
      <t xml:space="preserve">New Broadband Users  (Annual 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</si>
  <si>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Year</t>
  </si>
  <si>
    <t>Assumptions:</t>
  </si>
  <si>
    <t>Usage Rates:</t>
  </si>
  <si>
    <t>Households</t>
  </si>
  <si>
    <t>Overall Internet Adoption</t>
  </si>
  <si>
    <t>Broadband Adoption</t>
  </si>
  <si>
    <t>Dial-up Adoption</t>
  </si>
  <si>
    <t>Costs:</t>
  </si>
  <si>
    <t>Broadband Cost</t>
  </si>
  <si>
    <t>Dial-up Cost</t>
  </si>
  <si>
    <t>Broadband less Dial-up Cost</t>
  </si>
  <si>
    <t>Second Phone Line Cost</t>
  </si>
  <si>
    <t>Converts:</t>
  </si>
  <si>
    <t>% Converts</t>
  </si>
  <si>
    <t># Second Lines</t>
  </si>
  <si>
    <t>% Converts Dropping Second Phone line</t>
  </si>
  <si>
    <t>Average Convert Saving from Dropped Line</t>
  </si>
  <si>
    <t>Additional Benefit of Broadband</t>
  </si>
  <si>
    <t>Calculations:</t>
  </si>
  <si>
    <t>Total Household Adopters</t>
  </si>
  <si>
    <t>Total Broadband Adopters</t>
  </si>
  <si>
    <t>Total Dial-up Adopters</t>
  </si>
  <si>
    <t>New Dial-up to Broadband Converts</t>
  </si>
  <si>
    <t>Broadband Adopters (New Internet Users)</t>
  </si>
  <si>
    <t>Cumulative Dial-up to Broadband Converts</t>
  </si>
  <si>
    <t>Cumulative Broadband Adopters (NIU)</t>
  </si>
  <si>
    <t>Annual Broadband Revenue</t>
  </si>
  <si>
    <t>Annual Dial-up Revenue</t>
  </si>
  <si>
    <t>Cannibalized Dial-up Revenue</t>
  </si>
  <si>
    <t>Retired Second Phone Line Revenue</t>
  </si>
  <si>
    <t>Total Conversion Cost</t>
  </si>
  <si>
    <t>Additional Revenue from Broadband</t>
  </si>
  <si>
    <t>Avg. Monthly Broadband Benefit for Converts</t>
  </si>
  <si>
    <t>Implied Decline in Price for Converts</t>
  </si>
  <si>
    <t>Annual Total Broadband Benefit (Converts)</t>
  </si>
  <si>
    <t>Revenue + Consumer Surplus</t>
  </si>
  <si>
    <t>Total Gross Benefits for Broadband Since 1999</t>
  </si>
  <si>
    <r>
      <t xml:space="preserve">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in Second Lines</t>
    </r>
  </si>
  <si>
    <r>
      <t xml:space="preserve">Broadband Converts Revenue (Annual 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</si>
  <si>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r>
      <t xml:space="preserve">Broadband Adopters (NIU) Revenue (Annual 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</si>
  <si>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Broadband Bonus - Conservative Case</t>
  </si>
  <si>
    <t>Line</t>
  </si>
  <si>
    <t>(Line 1 * Line 2)</t>
  </si>
  <si>
    <t>(Line 1 * Line 3)</t>
  </si>
  <si>
    <t>(Line 1 * Line 4)</t>
  </si>
  <si>
    <t>(Line 8 * Line 17)</t>
  </si>
  <si>
    <t>(Line 17 - Line 18)</t>
  </si>
  <si>
    <t>12 months * (Line 5 * Line 15)</t>
  </si>
  <si>
    <t>12 months * (Line 6 * Line 16)</t>
  </si>
  <si>
    <t>Broadband Bonus - Base Case</t>
  </si>
  <si>
    <t>Broadband Bonus - Aggressive Case</t>
  </si>
  <si>
    <t>Broadband Price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</si>
</sst>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%"/>
    <numFmt numFmtId="170" formatCode="_(* #,##0.0_);_(* \(#,##0.0\);_(* &quot;-&quot;?_);_(@_)"/>
    <numFmt numFmtId="171" formatCode="_(* #,##0_);_(* \(#,##0\);_(* &quot;-&quot;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,000.00%"/>
    <numFmt numFmtId="177" formatCode="0.0"/>
    <numFmt numFmtId="178" formatCode="&quot;$&quot;#,##0.00"/>
    <numFmt numFmtId="179" formatCode="&quot;$&quot;#,##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0"/>
    </font>
    <font>
      <sz val="10"/>
      <name val="Symbol"/>
      <family val="1"/>
    </font>
    <font>
      <b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Verdana"/>
      <family val="0"/>
    </font>
    <font>
      <sz val="9"/>
      <name val="Verdana"/>
      <family val="0"/>
    </font>
    <font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57" applyFont="1">
      <alignment/>
      <protection/>
    </xf>
    <xf numFmtId="0" fontId="6" fillId="0" borderId="0" xfId="57">
      <alignment/>
      <protection/>
    </xf>
    <xf numFmtId="0" fontId="8" fillId="0" borderId="0" xfId="57" applyFont="1">
      <alignment/>
      <protection/>
    </xf>
    <xf numFmtId="0" fontId="6" fillId="0" borderId="0" xfId="57" applyFont="1">
      <alignment/>
      <protection/>
    </xf>
    <xf numFmtId="165" fontId="6" fillId="0" borderId="0" xfId="57" applyNumberFormat="1" applyFont="1">
      <alignment/>
      <protection/>
    </xf>
    <xf numFmtId="165" fontId="6" fillId="0" borderId="0" xfId="42" applyNumberFormat="1" applyFont="1" applyAlignment="1">
      <alignment/>
    </xf>
    <xf numFmtId="168" fontId="6" fillId="0" borderId="0" xfId="60" applyNumberFormat="1" applyFont="1" applyAlignment="1">
      <alignment/>
    </xf>
    <xf numFmtId="167" fontId="6" fillId="0" borderId="0" xfId="44" applyNumberFormat="1" applyFont="1" applyAlignment="1">
      <alignment/>
    </xf>
    <xf numFmtId="9" fontId="6" fillId="0" borderId="0" xfId="60" applyFont="1" applyAlignment="1">
      <alignment/>
    </xf>
    <xf numFmtId="37" fontId="6" fillId="0" borderId="0" xfId="57" applyNumberFormat="1" applyFont="1">
      <alignment/>
      <protection/>
    </xf>
    <xf numFmtId="43" fontId="6" fillId="0" borderId="0" xfId="44" applyNumberFormat="1" applyFont="1" applyAlignment="1">
      <alignment/>
    </xf>
    <xf numFmtId="44" fontId="6" fillId="0" borderId="0" xfId="44" applyNumberFormat="1" applyFont="1" applyAlignment="1">
      <alignment/>
    </xf>
    <xf numFmtId="171" fontId="6" fillId="0" borderId="0" xfId="57" applyNumberFormat="1" applyFont="1">
      <alignment/>
      <protection/>
    </xf>
    <xf numFmtId="167" fontId="6" fillId="0" borderId="0" xfId="57" applyNumberFormat="1" applyFont="1">
      <alignment/>
      <protection/>
    </xf>
    <xf numFmtId="0" fontId="10" fillId="0" borderId="0" xfId="57" applyFont="1">
      <alignment/>
      <protection/>
    </xf>
    <xf numFmtId="167" fontId="10" fillId="0" borderId="0" xfId="57" applyNumberFormat="1" applyFont="1">
      <alignment/>
      <protection/>
    </xf>
    <xf numFmtId="44" fontId="6" fillId="0" borderId="0" xfId="44" applyFont="1" applyAlignment="1">
      <alignment/>
    </xf>
    <xf numFmtId="167" fontId="10" fillId="0" borderId="0" xfId="44" applyNumberFormat="1" applyFont="1" applyAlignment="1">
      <alignment/>
    </xf>
    <xf numFmtId="0" fontId="10" fillId="0" borderId="0" xfId="57" applyFont="1" applyFill="1">
      <alignment/>
      <protection/>
    </xf>
    <xf numFmtId="167" fontId="10" fillId="0" borderId="0" xfId="57" applyNumberFormat="1" applyFont="1" applyFill="1">
      <alignment/>
      <protection/>
    </xf>
    <xf numFmtId="0" fontId="6" fillId="0" borderId="0" xfId="57" applyFill="1">
      <alignment/>
      <protection/>
    </xf>
    <xf numFmtId="0" fontId="6" fillId="33" borderId="0" xfId="57" applyFill="1">
      <alignment/>
      <protection/>
    </xf>
    <xf numFmtId="167" fontId="6" fillId="0" borderId="0" xfId="57" applyNumberFormat="1" applyFill="1">
      <alignment/>
      <protection/>
    </xf>
    <xf numFmtId="167" fontId="6" fillId="0" borderId="0" xfId="57" applyNumberFormat="1" applyFont="1" applyFill="1">
      <alignment/>
      <protection/>
    </xf>
    <xf numFmtId="3" fontId="6" fillId="0" borderId="0" xfId="57" applyNumberFormat="1">
      <alignment/>
      <protection/>
    </xf>
    <xf numFmtId="3" fontId="6" fillId="0" borderId="0" xfId="57" applyNumberFormat="1" applyFont="1">
      <alignment/>
      <protection/>
    </xf>
    <xf numFmtId="0" fontId="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16" fillId="0" borderId="0" xfId="0" applyFont="1" applyAlignment="1">
      <alignment/>
    </xf>
    <xf numFmtId="0" fontId="6" fillId="0" borderId="0" xfId="57" applyFont="1" applyFill="1" applyAlignment="1">
      <alignment horizontal="center"/>
      <protection/>
    </xf>
    <xf numFmtId="6" fontId="6" fillId="0" borderId="0" xfId="57" applyNumberFormat="1">
      <alignment/>
      <protection/>
    </xf>
    <xf numFmtId="0" fontId="10" fillId="0" borderId="0" xfId="57" applyFont="1" applyAlignment="1">
      <alignment horizontal="left"/>
      <protection/>
    </xf>
    <xf numFmtId="6" fontId="10" fillId="0" borderId="0" xfId="5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oadband_bonus_3_1_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3" sqref="A13"/>
      <selection pane="bottomLeft" activeCell="A1" sqref="A1"/>
    </sheetView>
  </sheetViews>
  <sheetFormatPr defaultColWidth="10.75390625" defaultRowHeight="12.75"/>
  <cols>
    <col min="1" max="1" width="10.75390625" style="27" customWidth="1"/>
    <col min="2" max="2" width="1.625" style="2" customWidth="1"/>
    <col min="3" max="4" width="1.37890625" style="2" customWidth="1"/>
    <col min="5" max="5" width="35.75390625" style="2" customWidth="1"/>
    <col min="6" max="6" width="14.875" style="2" customWidth="1"/>
    <col min="7" max="7" width="14.00390625" style="2" customWidth="1"/>
    <col min="8" max="8" width="15.375" style="2" customWidth="1"/>
    <col min="9" max="9" width="14.875" style="2" customWidth="1"/>
    <col min="10" max="10" width="15.125" style="2" customWidth="1"/>
    <col min="11" max="11" width="15.00390625" style="2" customWidth="1"/>
    <col min="12" max="12" width="15.125" style="2" customWidth="1"/>
    <col min="13" max="13" width="15.00390625" style="2" customWidth="1"/>
    <col min="14" max="14" width="2.375" style="2" customWidth="1"/>
    <col min="15" max="16384" width="10.75390625" style="2" customWidth="1"/>
  </cols>
  <sheetData>
    <row r="1" ht="18">
      <c r="A1" s="1" t="s">
        <v>50</v>
      </c>
    </row>
    <row r="2" spans="1:5" ht="12.75">
      <c r="A2" s="32" t="s">
        <v>61</v>
      </c>
      <c r="E2" s="33">
        <v>36</v>
      </c>
    </row>
    <row r="3" spans="5:6" ht="12.75">
      <c r="E3" s="31"/>
      <c r="F3" s="2" t="s">
        <v>10</v>
      </c>
    </row>
    <row r="4" spans="6:13" ht="12.75">
      <c r="F4" s="2">
        <v>1999</v>
      </c>
      <c r="G4" s="2">
        <f aca="true" t="shared" si="0" ref="G4:M4">F4+1</f>
        <v>2000</v>
      </c>
      <c r="H4" s="2">
        <f t="shared" si="0"/>
        <v>2001</v>
      </c>
      <c r="I4" s="2">
        <f t="shared" si="0"/>
        <v>2002</v>
      </c>
      <c r="J4" s="2">
        <f t="shared" si="0"/>
        <v>2003</v>
      </c>
      <c r="K4" s="2">
        <f t="shared" si="0"/>
        <v>2004</v>
      </c>
      <c r="L4" s="2">
        <f t="shared" si="0"/>
        <v>2005</v>
      </c>
      <c r="M4" s="2">
        <f t="shared" si="0"/>
        <v>2006</v>
      </c>
    </row>
    <row r="5" ht="12.75"/>
    <row r="6" spans="1:2" ht="12.75">
      <c r="A6" s="27" t="s">
        <v>51</v>
      </c>
      <c r="B6" s="3" t="s">
        <v>11</v>
      </c>
    </row>
    <row r="7" ht="12.75">
      <c r="B7" s="4" t="s">
        <v>12</v>
      </c>
    </row>
    <row r="8" spans="1:13" ht="12.75">
      <c r="A8" s="27">
        <v>1</v>
      </c>
      <c r="C8" s="2" t="s">
        <v>13</v>
      </c>
      <c r="F8" s="5">
        <f aca="true" t="shared" si="1" ref="F8:L8">G8-1000000</f>
        <v>105000000</v>
      </c>
      <c r="G8" s="5">
        <f t="shared" si="1"/>
        <v>106000000</v>
      </c>
      <c r="H8" s="5">
        <f t="shared" si="1"/>
        <v>107000000</v>
      </c>
      <c r="I8" s="5">
        <f t="shared" si="1"/>
        <v>108000000</v>
      </c>
      <c r="J8" s="5">
        <f t="shared" si="1"/>
        <v>109000000</v>
      </c>
      <c r="K8" s="5">
        <f t="shared" si="1"/>
        <v>110000000</v>
      </c>
      <c r="L8" s="5">
        <f t="shared" si="1"/>
        <v>111000000</v>
      </c>
      <c r="M8" s="6">
        <v>112000000</v>
      </c>
    </row>
    <row r="9" spans="1:13" ht="12.75">
      <c r="A9" s="27">
        <v>2</v>
      </c>
      <c r="C9" s="4" t="s">
        <v>14</v>
      </c>
      <c r="D9" s="4"/>
      <c r="F9" s="7">
        <v>0.338</v>
      </c>
      <c r="G9" s="7">
        <v>0.415</v>
      </c>
      <c r="H9" s="7">
        <v>0.503</v>
      </c>
      <c r="I9" s="7">
        <v>0.525</v>
      </c>
      <c r="J9" s="7">
        <v>0.546</v>
      </c>
      <c r="K9" s="7">
        <v>0.6</v>
      </c>
      <c r="L9" s="7">
        <v>0.66</v>
      </c>
      <c r="M9" s="7">
        <v>0.73</v>
      </c>
    </row>
    <row r="10" spans="1:13" ht="12.75">
      <c r="A10" s="27">
        <v>3</v>
      </c>
      <c r="E10" s="2" t="s">
        <v>15</v>
      </c>
      <c r="F10" s="7">
        <v>0.009</v>
      </c>
      <c r="G10" s="7">
        <v>0.03</v>
      </c>
      <c r="H10" s="7">
        <v>0.09</v>
      </c>
      <c r="I10" s="7">
        <v>0.12</v>
      </c>
      <c r="J10" s="7">
        <v>0.17</v>
      </c>
      <c r="K10" s="7">
        <v>0.25</v>
      </c>
      <c r="L10" s="7">
        <v>0.37</v>
      </c>
      <c r="M10" s="7">
        <v>0.42</v>
      </c>
    </row>
    <row r="11" spans="1:13" ht="12.75">
      <c r="A11" s="27">
        <v>4</v>
      </c>
      <c r="E11" s="4" t="s">
        <v>16</v>
      </c>
      <c r="F11" s="7">
        <f aca="true" t="shared" si="2" ref="F11:M11">F9-F10</f>
        <v>0.329</v>
      </c>
      <c r="G11" s="7">
        <f t="shared" si="2"/>
        <v>0.385</v>
      </c>
      <c r="H11" s="7">
        <f t="shared" si="2"/>
        <v>0.41300000000000003</v>
      </c>
      <c r="I11" s="7">
        <f t="shared" si="2"/>
        <v>0.405</v>
      </c>
      <c r="J11" s="7">
        <f t="shared" si="2"/>
        <v>0.376</v>
      </c>
      <c r="K11" s="7">
        <f t="shared" si="2"/>
        <v>0.35</v>
      </c>
      <c r="L11" s="7">
        <f t="shared" si="2"/>
        <v>0.29000000000000004</v>
      </c>
      <c r="M11" s="7">
        <f t="shared" si="2"/>
        <v>0.31</v>
      </c>
    </row>
    <row r="12" spans="2:13" ht="12.75">
      <c r="B12" s="4" t="s">
        <v>17</v>
      </c>
      <c r="C12" s="4"/>
      <c r="D12" s="4"/>
      <c r="F12" s="7"/>
      <c r="G12" s="7"/>
      <c r="H12" s="7"/>
      <c r="I12" s="7"/>
      <c r="J12" s="7"/>
      <c r="K12" s="7"/>
      <c r="L12" s="7"/>
      <c r="M12" s="7"/>
    </row>
    <row r="13" spans="1:13" ht="12.75">
      <c r="A13" s="27">
        <v>5</v>
      </c>
      <c r="C13" s="2" t="s">
        <v>18</v>
      </c>
      <c r="F13" s="8">
        <f>$E$2</f>
        <v>36</v>
      </c>
      <c r="G13" s="8">
        <f aca="true" t="shared" si="3" ref="G13:M13">$E$2</f>
        <v>36</v>
      </c>
      <c r="H13" s="8">
        <f t="shared" si="3"/>
        <v>36</v>
      </c>
      <c r="I13" s="8">
        <f t="shared" si="3"/>
        <v>36</v>
      </c>
      <c r="J13" s="8">
        <f t="shared" si="3"/>
        <v>36</v>
      </c>
      <c r="K13" s="8">
        <f t="shared" si="3"/>
        <v>36</v>
      </c>
      <c r="L13" s="8">
        <f t="shared" si="3"/>
        <v>36</v>
      </c>
      <c r="M13" s="8">
        <f t="shared" si="3"/>
        <v>36</v>
      </c>
    </row>
    <row r="14" spans="1:13" ht="12.75">
      <c r="A14" s="27">
        <v>6</v>
      </c>
      <c r="C14" s="2" t="s">
        <v>19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</row>
    <row r="15" spans="3:13" ht="12.75" hidden="1">
      <c r="C15" s="2" t="s">
        <v>20</v>
      </c>
      <c r="F15" s="8">
        <f aca="true" t="shared" si="4" ref="F15:M15">F13-F14</f>
        <v>16</v>
      </c>
      <c r="G15" s="8">
        <f t="shared" si="4"/>
        <v>16</v>
      </c>
      <c r="H15" s="8">
        <f t="shared" si="4"/>
        <v>16</v>
      </c>
      <c r="I15" s="8">
        <f t="shared" si="4"/>
        <v>16</v>
      </c>
      <c r="J15" s="8">
        <f t="shared" si="4"/>
        <v>16</v>
      </c>
      <c r="K15" s="8">
        <f t="shared" si="4"/>
        <v>16</v>
      </c>
      <c r="L15" s="8">
        <f t="shared" si="4"/>
        <v>16</v>
      </c>
      <c r="M15" s="8">
        <f t="shared" si="4"/>
        <v>16</v>
      </c>
    </row>
    <row r="16" spans="1:13" ht="12.75">
      <c r="A16" s="27">
        <v>7</v>
      </c>
      <c r="C16" s="2" t="s">
        <v>21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</row>
    <row r="17" spans="2:13" ht="12.75">
      <c r="B17" s="4" t="s">
        <v>22</v>
      </c>
      <c r="F17" s="8"/>
      <c r="G17" s="8"/>
      <c r="H17" s="8"/>
      <c r="I17" s="8"/>
      <c r="J17" s="8"/>
      <c r="K17" s="8"/>
      <c r="L17" s="8"/>
      <c r="M17" s="8"/>
    </row>
    <row r="18" spans="1:13" ht="12.75">
      <c r="A18" s="27">
        <v>8</v>
      </c>
      <c r="C18" s="2" t="s">
        <v>23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</row>
    <row r="19" spans="1:13" ht="12.75">
      <c r="A19" s="27">
        <v>9</v>
      </c>
      <c r="C19" s="4" t="s">
        <v>24</v>
      </c>
      <c r="D19" s="4"/>
      <c r="F19" s="10">
        <v>23600000</v>
      </c>
      <c r="G19" s="10">
        <v>26200000</v>
      </c>
      <c r="H19" s="10">
        <v>26300000</v>
      </c>
      <c r="I19" s="10">
        <v>18400000</v>
      </c>
      <c r="J19" s="10">
        <v>16000000</v>
      </c>
      <c r="K19" s="10">
        <v>13800000</v>
      </c>
      <c r="L19" s="10">
        <v>12100000</v>
      </c>
      <c r="M19" s="10">
        <v>10500000</v>
      </c>
    </row>
    <row r="20" spans="1:13" ht="12.75">
      <c r="A20" s="27">
        <v>10</v>
      </c>
      <c r="C20" s="4" t="s">
        <v>47</v>
      </c>
      <c r="D20" s="4"/>
      <c r="F20" s="10"/>
      <c r="G20" s="10">
        <f aca="true" t="shared" si="5" ref="G20:M20">G19-F19</f>
        <v>2600000</v>
      </c>
      <c r="H20" s="10">
        <f t="shared" si="5"/>
        <v>100000</v>
      </c>
      <c r="I20" s="10">
        <f t="shared" si="5"/>
        <v>-7900000</v>
      </c>
      <c r="J20" s="10">
        <f t="shared" si="5"/>
        <v>-2400000</v>
      </c>
      <c r="K20" s="10">
        <f t="shared" si="5"/>
        <v>-2200000</v>
      </c>
      <c r="L20" s="10">
        <f t="shared" si="5"/>
        <v>-1700000</v>
      </c>
      <c r="M20" s="10">
        <f t="shared" si="5"/>
        <v>-1600000</v>
      </c>
    </row>
    <row r="21" spans="1:13" ht="12.75">
      <c r="A21" s="27">
        <v>11</v>
      </c>
      <c r="C21" s="2" t="s">
        <v>25</v>
      </c>
      <c r="F21" s="9">
        <v>0</v>
      </c>
      <c r="G21" s="9">
        <v>0</v>
      </c>
      <c r="H21" s="9">
        <v>0</v>
      </c>
      <c r="I21" s="9">
        <v>0.33</v>
      </c>
      <c r="J21" s="9">
        <v>0.33</v>
      </c>
      <c r="K21" s="9">
        <v>0.33</v>
      </c>
      <c r="L21" s="9">
        <v>0.33</v>
      </c>
      <c r="M21" s="9">
        <v>0.33</v>
      </c>
    </row>
    <row r="22" spans="1:13" ht="12.75">
      <c r="A22" s="27">
        <v>12</v>
      </c>
      <c r="C22" s="2" t="s">
        <v>26</v>
      </c>
      <c r="F22" s="11">
        <f aca="true" t="shared" si="6" ref="F22:M22">F16*F21</f>
        <v>0</v>
      </c>
      <c r="G22" s="11">
        <f t="shared" si="6"/>
        <v>0</v>
      </c>
      <c r="H22" s="11">
        <f t="shared" si="6"/>
        <v>0</v>
      </c>
      <c r="I22" s="12">
        <f t="shared" si="6"/>
        <v>6.6000000000000005</v>
      </c>
      <c r="J22" s="12">
        <f t="shared" si="6"/>
        <v>6.6000000000000005</v>
      </c>
      <c r="K22" s="12">
        <f t="shared" si="6"/>
        <v>6.6000000000000005</v>
      </c>
      <c r="L22" s="12">
        <f t="shared" si="6"/>
        <v>6.6000000000000005</v>
      </c>
      <c r="M22" s="12">
        <f t="shared" si="6"/>
        <v>6.6000000000000005</v>
      </c>
    </row>
    <row r="23" spans="1:13" ht="12.75">
      <c r="A23" s="27">
        <v>13</v>
      </c>
      <c r="C23" s="2" t="s">
        <v>27</v>
      </c>
      <c r="F23" s="8">
        <v>26</v>
      </c>
      <c r="G23" s="8">
        <v>26</v>
      </c>
      <c r="H23" s="8">
        <v>26</v>
      </c>
      <c r="I23" s="8">
        <v>26</v>
      </c>
      <c r="J23" s="8">
        <v>26</v>
      </c>
      <c r="K23" s="8">
        <v>26</v>
      </c>
      <c r="L23" s="8">
        <v>26</v>
      </c>
      <c r="M23" s="8">
        <v>26</v>
      </c>
    </row>
    <row r="24" spans="6:13" ht="12.75">
      <c r="F24" s="8"/>
      <c r="G24" s="8"/>
      <c r="H24" s="8"/>
      <c r="I24" s="8"/>
      <c r="J24" s="8"/>
      <c r="K24" s="8"/>
      <c r="L24" s="8"/>
      <c r="M24" s="8"/>
    </row>
    <row r="25" spans="2:13" ht="12.75">
      <c r="B25" s="3" t="s">
        <v>28</v>
      </c>
      <c r="F25" s="4"/>
      <c r="G25" s="4"/>
      <c r="H25" s="4"/>
      <c r="I25" s="4"/>
      <c r="J25" s="4"/>
      <c r="K25" s="4"/>
      <c r="L25" s="4"/>
      <c r="M25" s="4"/>
    </row>
    <row r="26" spans="1:13" ht="12.75">
      <c r="A26" s="27">
        <v>14</v>
      </c>
      <c r="B26" s="2" t="s">
        <v>29</v>
      </c>
      <c r="F26" s="13">
        <f aca="true" t="shared" si="7" ref="F26:M26">F9*F$8</f>
        <v>35490000</v>
      </c>
      <c r="G26" s="13">
        <f t="shared" si="7"/>
        <v>43990000</v>
      </c>
      <c r="H26" s="13">
        <f t="shared" si="7"/>
        <v>53821000</v>
      </c>
      <c r="I26" s="13">
        <f t="shared" si="7"/>
        <v>56700000</v>
      </c>
      <c r="J26" s="13">
        <f t="shared" si="7"/>
        <v>59514000.00000001</v>
      </c>
      <c r="K26" s="13">
        <f t="shared" si="7"/>
        <v>66000000</v>
      </c>
      <c r="L26" s="13">
        <f t="shared" si="7"/>
        <v>73260000</v>
      </c>
      <c r="M26" s="13">
        <f t="shared" si="7"/>
        <v>81760000</v>
      </c>
    </row>
    <row r="27" spans="4:13" ht="12.75">
      <c r="D27" s="28" t="s">
        <v>52</v>
      </c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7">
        <v>15</v>
      </c>
      <c r="C28" s="2" t="s">
        <v>30</v>
      </c>
      <c r="F28" s="13">
        <f aca="true" t="shared" si="8" ref="F28:M28">F10*F$8</f>
        <v>944999.9999999999</v>
      </c>
      <c r="G28" s="13">
        <f t="shared" si="8"/>
        <v>3180000</v>
      </c>
      <c r="H28" s="13">
        <f t="shared" si="8"/>
        <v>9630000</v>
      </c>
      <c r="I28" s="13">
        <f t="shared" si="8"/>
        <v>12960000</v>
      </c>
      <c r="J28" s="13">
        <f t="shared" si="8"/>
        <v>18530000</v>
      </c>
      <c r="K28" s="13">
        <f t="shared" si="8"/>
        <v>27500000</v>
      </c>
      <c r="L28" s="13">
        <f t="shared" si="8"/>
        <v>41070000</v>
      </c>
      <c r="M28" s="13">
        <f t="shared" si="8"/>
        <v>47040000</v>
      </c>
    </row>
    <row r="29" spans="4:13" ht="12.75">
      <c r="D29" s="28" t="s">
        <v>53</v>
      </c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27">
        <v>16</v>
      </c>
      <c r="C30" s="2" t="s">
        <v>31</v>
      </c>
      <c r="F30" s="13">
        <f aca="true" t="shared" si="9" ref="F30:M30">F11*F$8</f>
        <v>34545000</v>
      </c>
      <c r="G30" s="13">
        <f t="shared" si="9"/>
        <v>40810000</v>
      </c>
      <c r="H30" s="13">
        <f t="shared" si="9"/>
        <v>44191000</v>
      </c>
      <c r="I30" s="13">
        <f t="shared" si="9"/>
        <v>43740000</v>
      </c>
      <c r="J30" s="13">
        <f t="shared" si="9"/>
        <v>40984000</v>
      </c>
      <c r="K30" s="13">
        <f t="shared" si="9"/>
        <v>38500000</v>
      </c>
      <c r="L30" s="13">
        <f t="shared" si="9"/>
        <v>32190000.000000004</v>
      </c>
      <c r="M30" s="13">
        <f t="shared" si="9"/>
        <v>34720000</v>
      </c>
    </row>
    <row r="31" spans="4:13" ht="12.75">
      <c r="D31" s="28" t="s">
        <v>54</v>
      </c>
      <c r="F31" s="13"/>
      <c r="G31" s="13"/>
      <c r="H31" s="13"/>
      <c r="I31" s="13"/>
      <c r="J31" s="13"/>
      <c r="K31" s="13"/>
      <c r="L31" s="13"/>
      <c r="M31" s="13"/>
    </row>
    <row r="32" spans="6:13" ht="12.75"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27">
        <v>17</v>
      </c>
      <c r="B33" s="4" t="s">
        <v>9</v>
      </c>
      <c r="F33" s="13">
        <f>F28</f>
        <v>944999.9999999999</v>
      </c>
      <c r="G33" s="13">
        <f aca="true" t="shared" si="10" ref="G33:M33">G28-F28</f>
        <v>2235000</v>
      </c>
      <c r="H33" s="13">
        <f t="shared" si="10"/>
        <v>6450000</v>
      </c>
      <c r="I33" s="13">
        <f t="shared" si="10"/>
        <v>3330000</v>
      </c>
      <c r="J33" s="13">
        <f t="shared" si="10"/>
        <v>5570000</v>
      </c>
      <c r="K33" s="13">
        <f t="shared" si="10"/>
        <v>8970000</v>
      </c>
      <c r="L33" s="13">
        <f t="shared" si="10"/>
        <v>13570000</v>
      </c>
      <c r="M33" s="13">
        <f t="shared" si="10"/>
        <v>5970000</v>
      </c>
    </row>
    <row r="34" spans="1:13" ht="12.75">
      <c r="A34" s="27">
        <v>18</v>
      </c>
      <c r="C34" s="4" t="s">
        <v>32</v>
      </c>
      <c r="D34" s="4"/>
      <c r="F34" s="13">
        <f aca="true" t="shared" si="11" ref="F34:M34">F33*F18</f>
        <v>944999.9999999999</v>
      </c>
      <c r="G34" s="13">
        <f t="shared" si="11"/>
        <v>2235000</v>
      </c>
      <c r="H34" s="13">
        <f t="shared" si="11"/>
        <v>6450000</v>
      </c>
      <c r="I34" s="13">
        <f t="shared" si="11"/>
        <v>3330000</v>
      </c>
      <c r="J34" s="13">
        <f t="shared" si="11"/>
        <v>5570000</v>
      </c>
      <c r="K34" s="13">
        <f t="shared" si="11"/>
        <v>8970000</v>
      </c>
      <c r="L34" s="13">
        <f t="shared" si="11"/>
        <v>13570000</v>
      </c>
      <c r="M34" s="13">
        <f t="shared" si="11"/>
        <v>5970000</v>
      </c>
    </row>
    <row r="35" spans="3:13" ht="12.75">
      <c r="C35" s="4"/>
      <c r="D35" s="29" t="s">
        <v>55</v>
      </c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7">
        <v>19</v>
      </c>
      <c r="C36" s="2" t="s">
        <v>33</v>
      </c>
      <c r="F36" s="13">
        <f aca="true" t="shared" si="12" ref="F36:M36">F33-F34</f>
        <v>0</v>
      </c>
      <c r="G36" s="13">
        <f t="shared" si="12"/>
        <v>0</v>
      </c>
      <c r="H36" s="13">
        <f t="shared" si="12"/>
        <v>0</v>
      </c>
      <c r="I36" s="13">
        <f t="shared" si="12"/>
        <v>0</v>
      </c>
      <c r="J36" s="13">
        <f t="shared" si="12"/>
        <v>0</v>
      </c>
      <c r="K36" s="13">
        <f t="shared" si="12"/>
        <v>0</v>
      </c>
      <c r="L36" s="13">
        <f t="shared" si="12"/>
        <v>0</v>
      </c>
      <c r="M36" s="13">
        <f t="shared" si="12"/>
        <v>0</v>
      </c>
    </row>
    <row r="37" spans="4:13" ht="12.75">
      <c r="D37" s="29" t="s">
        <v>56</v>
      </c>
      <c r="F37" s="13"/>
      <c r="G37" s="13"/>
      <c r="H37" s="13"/>
      <c r="I37" s="13"/>
      <c r="J37" s="13"/>
      <c r="K37" s="13"/>
      <c r="L37" s="13"/>
      <c r="M37" s="13"/>
    </row>
    <row r="38" spans="6:13" ht="12.75"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27">
        <v>20</v>
      </c>
      <c r="B39" s="2" t="s">
        <v>34</v>
      </c>
      <c r="F39" s="13">
        <f>F34</f>
        <v>944999.9999999999</v>
      </c>
      <c r="G39" s="13">
        <f aca="true" t="shared" si="13" ref="G39:M39">G34+F39</f>
        <v>3180000</v>
      </c>
      <c r="H39" s="13">
        <f t="shared" si="13"/>
        <v>9630000</v>
      </c>
      <c r="I39" s="13">
        <f t="shared" si="13"/>
        <v>12960000</v>
      </c>
      <c r="J39" s="13">
        <f t="shared" si="13"/>
        <v>18530000</v>
      </c>
      <c r="K39" s="13">
        <f t="shared" si="13"/>
        <v>27500000</v>
      </c>
      <c r="L39" s="13">
        <f t="shared" si="13"/>
        <v>41070000</v>
      </c>
      <c r="M39" s="13">
        <f t="shared" si="13"/>
        <v>47040000</v>
      </c>
    </row>
    <row r="40" spans="1:13" ht="12.75">
      <c r="A40" s="27">
        <v>21</v>
      </c>
      <c r="B40" s="2" t="s">
        <v>35</v>
      </c>
      <c r="F40" s="13">
        <f>F36</f>
        <v>0</v>
      </c>
      <c r="G40" s="13">
        <f aca="true" t="shared" si="14" ref="G40:M40">G36+F40</f>
        <v>0</v>
      </c>
      <c r="H40" s="13">
        <f t="shared" si="14"/>
        <v>0</v>
      </c>
      <c r="I40" s="13">
        <f t="shared" si="14"/>
        <v>0</v>
      </c>
      <c r="J40" s="13">
        <f t="shared" si="14"/>
        <v>0</v>
      </c>
      <c r="K40" s="13">
        <f t="shared" si="14"/>
        <v>0</v>
      </c>
      <c r="L40" s="13">
        <f t="shared" si="14"/>
        <v>0</v>
      </c>
      <c r="M40" s="13">
        <f t="shared" si="14"/>
        <v>0</v>
      </c>
    </row>
    <row r="41" spans="6:13" ht="12.75">
      <c r="F41" s="4"/>
      <c r="G41" s="4"/>
      <c r="H41" s="4"/>
      <c r="I41" s="4"/>
      <c r="J41" s="4"/>
      <c r="K41" s="4"/>
      <c r="L41" s="4"/>
      <c r="M41" s="4"/>
    </row>
    <row r="42" spans="1:13" ht="12.75">
      <c r="A42" s="27">
        <v>22</v>
      </c>
      <c r="B42" s="2" t="s">
        <v>36</v>
      </c>
      <c r="F42" s="8">
        <f aca="true" t="shared" si="15" ref="F42:M42">F28*F13*12</f>
        <v>408239999.9999999</v>
      </c>
      <c r="G42" s="8">
        <f t="shared" si="15"/>
        <v>1373760000</v>
      </c>
      <c r="H42" s="8">
        <f t="shared" si="15"/>
        <v>4160160000</v>
      </c>
      <c r="I42" s="8">
        <f t="shared" si="15"/>
        <v>5598720000</v>
      </c>
      <c r="J42" s="8">
        <f t="shared" si="15"/>
        <v>8004960000</v>
      </c>
      <c r="K42" s="8">
        <f t="shared" si="15"/>
        <v>11880000000</v>
      </c>
      <c r="L42" s="8">
        <f t="shared" si="15"/>
        <v>17742240000</v>
      </c>
      <c r="M42" s="8">
        <f t="shared" si="15"/>
        <v>20321280000</v>
      </c>
    </row>
    <row r="43" spans="4:13" ht="12.75">
      <c r="D43" s="29" t="s">
        <v>57</v>
      </c>
      <c r="F43" s="8"/>
      <c r="G43" s="8"/>
      <c r="H43" s="8"/>
      <c r="I43" s="8"/>
      <c r="J43" s="8"/>
      <c r="K43" s="8"/>
      <c r="L43" s="8"/>
      <c r="M43" s="8"/>
    </row>
    <row r="44" spans="1:13" ht="12.75">
      <c r="A44" s="27">
        <v>23</v>
      </c>
      <c r="B44" s="2" t="s">
        <v>37</v>
      </c>
      <c r="F44" s="8">
        <f aca="true" t="shared" si="16" ref="F44:M44">F30*F14*12</f>
        <v>8290800000</v>
      </c>
      <c r="G44" s="8">
        <f t="shared" si="16"/>
        <v>9794400000</v>
      </c>
      <c r="H44" s="8">
        <f t="shared" si="16"/>
        <v>10605840000</v>
      </c>
      <c r="I44" s="8">
        <f t="shared" si="16"/>
        <v>10497600000</v>
      </c>
      <c r="J44" s="8">
        <f t="shared" si="16"/>
        <v>9836160000</v>
      </c>
      <c r="K44" s="8">
        <f t="shared" si="16"/>
        <v>9240000000</v>
      </c>
      <c r="L44" s="8">
        <f t="shared" si="16"/>
        <v>7725600000.000002</v>
      </c>
      <c r="M44" s="8">
        <f t="shared" si="16"/>
        <v>8332800000</v>
      </c>
    </row>
    <row r="45" spans="4:13" ht="12.75">
      <c r="D45" s="29" t="s">
        <v>58</v>
      </c>
      <c r="F45" s="8"/>
      <c r="G45" s="8"/>
      <c r="H45" s="8"/>
      <c r="I45" s="8"/>
      <c r="J45" s="8"/>
      <c r="K45" s="8"/>
      <c r="L45" s="8"/>
      <c r="M45" s="8"/>
    </row>
    <row r="46" spans="6:13" ht="12.75">
      <c r="F46" s="4"/>
      <c r="G46" s="4"/>
      <c r="H46" s="4"/>
      <c r="I46" s="4"/>
      <c r="J46" s="4"/>
      <c r="K46" s="4"/>
      <c r="L46" s="4"/>
      <c r="M46" s="4"/>
    </row>
    <row r="47" spans="1:13" ht="12.75">
      <c r="A47" s="27">
        <v>24</v>
      </c>
      <c r="B47" s="4" t="s">
        <v>48</v>
      </c>
      <c r="F47" s="8">
        <f aca="true" t="shared" si="17" ref="F47:M47">F34*F13*12</f>
        <v>408239999.9999999</v>
      </c>
      <c r="G47" s="8">
        <f t="shared" si="17"/>
        <v>965520000</v>
      </c>
      <c r="H47" s="8">
        <f t="shared" si="17"/>
        <v>2786400000</v>
      </c>
      <c r="I47" s="8">
        <f t="shared" si="17"/>
        <v>1438560000</v>
      </c>
      <c r="J47" s="8">
        <f t="shared" si="17"/>
        <v>2406240000</v>
      </c>
      <c r="K47" s="8">
        <f t="shared" si="17"/>
        <v>3875040000</v>
      </c>
      <c r="L47" s="8">
        <f t="shared" si="17"/>
        <v>5862240000</v>
      </c>
      <c r="M47" s="8">
        <f t="shared" si="17"/>
        <v>2579040000</v>
      </c>
    </row>
    <row r="48" spans="1:13" ht="12.75">
      <c r="A48" s="27">
        <v>25</v>
      </c>
      <c r="B48" s="2" t="s">
        <v>49</v>
      </c>
      <c r="F48" s="11">
        <f>F40*F13*12</f>
        <v>0</v>
      </c>
      <c r="G48" s="11">
        <f>G40*G13*12</f>
        <v>0</v>
      </c>
      <c r="H48" s="11">
        <f>H40*H13*12</f>
        <v>0</v>
      </c>
      <c r="I48" s="8">
        <f>I36*I13*12</f>
        <v>0</v>
      </c>
      <c r="J48" s="8">
        <f>J36*J13*12</f>
        <v>0</v>
      </c>
      <c r="K48" s="8">
        <f>K36*K13*12</f>
        <v>0</v>
      </c>
      <c r="L48" s="8">
        <f>L36*L13*12</f>
        <v>0</v>
      </c>
      <c r="M48" s="8">
        <f>M36*M13*12</f>
        <v>0</v>
      </c>
    </row>
    <row r="49" spans="6:13" ht="12.75">
      <c r="F49" s="4"/>
      <c r="G49" s="4"/>
      <c r="H49" s="4"/>
      <c r="I49" s="4"/>
      <c r="J49" s="4"/>
      <c r="K49" s="4"/>
      <c r="L49" s="4"/>
      <c r="M49" s="4"/>
    </row>
    <row r="50" spans="1:13" ht="12.75">
      <c r="A50" s="27">
        <v>26</v>
      </c>
      <c r="B50" s="2" t="s">
        <v>38</v>
      </c>
      <c r="F50" s="8">
        <f aca="true" t="shared" si="18" ref="F50:M50">F34*F14*12</f>
        <v>226799999.99999994</v>
      </c>
      <c r="G50" s="8">
        <f t="shared" si="18"/>
        <v>536400000</v>
      </c>
      <c r="H50" s="8">
        <f t="shared" si="18"/>
        <v>1548000000</v>
      </c>
      <c r="I50" s="8">
        <f t="shared" si="18"/>
        <v>799200000</v>
      </c>
      <c r="J50" s="8">
        <f t="shared" si="18"/>
        <v>1336800000</v>
      </c>
      <c r="K50" s="8">
        <f t="shared" si="18"/>
        <v>2152800000</v>
      </c>
      <c r="L50" s="8">
        <f t="shared" si="18"/>
        <v>3256800000</v>
      </c>
      <c r="M50" s="8">
        <f t="shared" si="18"/>
        <v>1432800000</v>
      </c>
    </row>
    <row r="51" spans="4:13" ht="12.75">
      <c r="D51" s="29" t="s">
        <v>0</v>
      </c>
      <c r="F51" s="8"/>
      <c r="G51" s="8"/>
      <c r="H51" s="8"/>
      <c r="I51" s="8"/>
      <c r="J51" s="8"/>
      <c r="K51" s="8"/>
      <c r="L51" s="8"/>
      <c r="M51" s="8"/>
    </row>
    <row r="52" spans="1:13" ht="12.75">
      <c r="A52" s="27">
        <v>27</v>
      </c>
      <c r="B52" s="2" t="s">
        <v>39</v>
      </c>
      <c r="F52" s="11">
        <f aca="true" t="shared" si="19" ref="F52:M52">F16*F34*F21*12</f>
        <v>0</v>
      </c>
      <c r="G52" s="11">
        <f t="shared" si="19"/>
        <v>0</v>
      </c>
      <c r="H52" s="11">
        <f t="shared" si="19"/>
        <v>0</v>
      </c>
      <c r="I52" s="8">
        <f t="shared" si="19"/>
        <v>263736000</v>
      </c>
      <c r="J52" s="8">
        <f t="shared" si="19"/>
        <v>441144000</v>
      </c>
      <c r="K52" s="8">
        <f t="shared" si="19"/>
        <v>710424000</v>
      </c>
      <c r="L52" s="8">
        <f t="shared" si="19"/>
        <v>1074744000</v>
      </c>
      <c r="M52" s="8">
        <f t="shared" si="19"/>
        <v>472824000</v>
      </c>
    </row>
    <row r="53" spans="4:13" ht="12.75">
      <c r="D53" s="29" t="s">
        <v>1</v>
      </c>
      <c r="F53" s="4"/>
      <c r="G53" s="4"/>
      <c r="H53" s="4"/>
      <c r="I53" s="4"/>
      <c r="J53" s="4"/>
      <c r="K53" s="4"/>
      <c r="L53" s="4"/>
      <c r="M53" s="4"/>
    </row>
    <row r="54" spans="6:13" ht="12.75">
      <c r="F54" s="4"/>
      <c r="G54" s="4"/>
      <c r="H54" s="4"/>
      <c r="I54" s="4"/>
      <c r="J54" s="4"/>
      <c r="K54" s="4"/>
      <c r="L54" s="4"/>
      <c r="M54" s="4"/>
    </row>
    <row r="55" spans="1:13" ht="12.75">
      <c r="A55" s="27">
        <v>28</v>
      </c>
      <c r="B55" s="2" t="s">
        <v>40</v>
      </c>
      <c r="F55" s="14">
        <f aca="true" t="shared" si="20" ref="F55:M55">F50+F52</f>
        <v>226799999.99999994</v>
      </c>
      <c r="G55" s="14">
        <f t="shared" si="20"/>
        <v>536400000</v>
      </c>
      <c r="H55" s="14">
        <f t="shared" si="20"/>
        <v>1548000000</v>
      </c>
      <c r="I55" s="14">
        <f t="shared" si="20"/>
        <v>1062936000</v>
      </c>
      <c r="J55" s="14">
        <f t="shared" si="20"/>
        <v>1777944000</v>
      </c>
      <c r="K55" s="14">
        <f t="shared" si="20"/>
        <v>2863224000</v>
      </c>
      <c r="L55" s="14">
        <f t="shared" si="20"/>
        <v>4331544000</v>
      </c>
      <c r="M55" s="14">
        <f t="shared" si="20"/>
        <v>1905624000</v>
      </c>
    </row>
    <row r="56" spans="4:13" ht="12.75">
      <c r="D56" s="29" t="s">
        <v>2</v>
      </c>
      <c r="F56" s="14"/>
      <c r="G56" s="14"/>
      <c r="H56" s="14"/>
      <c r="I56" s="14"/>
      <c r="J56" s="14"/>
      <c r="K56" s="14"/>
      <c r="L56" s="14"/>
      <c r="M56" s="14"/>
    </row>
    <row r="57" spans="6:13" ht="12.75">
      <c r="F57" s="4"/>
      <c r="G57" s="4"/>
      <c r="H57" s="4"/>
      <c r="I57" s="4"/>
      <c r="J57" s="4"/>
      <c r="K57" s="4"/>
      <c r="L57" s="4"/>
      <c r="M57" s="4"/>
    </row>
    <row r="58" spans="1:13" s="15" customFormat="1" ht="12.75">
      <c r="A58" s="27">
        <v>29</v>
      </c>
      <c r="B58" s="15" t="s">
        <v>41</v>
      </c>
      <c r="F58" s="16">
        <f aca="true" t="shared" si="21" ref="F58:M58">F47+F48-F55</f>
        <v>181439999.99999994</v>
      </c>
      <c r="G58" s="16">
        <f t="shared" si="21"/>
        <v>429120000</v>
      </c>
      <c r="H58" s="16">
        <f t="shared" si="21"/>
        <v>1238400000</v>
      </c>
      <c r="I58" s="16">
        <f t="shared" si="21"/>
        <v>375624000</v>
      </c>
      <c r="J58" s="16">
        <f t="shared" si="21"/>
        <v>628296000</v>
      </c>
      <c r="K58" s="16">
        <f t="shared" si="21"/>
        <v>1011816000</v>
      </c>
      <c r="L58" s="16">
        <f t="shared" si="21"/>
        <v>1530696000</v>
      </c>
      <c r="M58" s="16">
        <f t="shared" si="21"/>
        <v>673416000</v>
      </c>
    </row>
    <row r="59" spans="1:13" s="15" customFormat="1" ht="12.75">
      <c r="A59" s="27"/>
      <c r="D59" s="29" t="s">
        <v>3</v>
      </c>
      <c r="F59" s="16"/>
      <c r="G59" s="16"/>
      <c r="H59" s="16"/>
      <c r="I59" s="16"/>
      <c r="J59" s="16"/>
      <c r="K59" s="16"/>
      <c r="L59" s="16"/>
      <c r="M59" s="16"/>
    </row>
    <row r="60" spans="6:13" ht="12.75">
      <c r="F60" s="4"/>
      <c r="G60" s="4"/>
      <c r="H60" s="4"/>
      <c r="I60" s="4"/>
      <c r="J60" s="4"/>
      <c r="K60" s="4"/>
      <c r="L60" s="4"/>
      <c r="M60" s="4"/>
    </row>
    <row r="61" spans="1:13" ht="12.75">
      <c r="A61" s="27">
        <v>30</v>
      </c>
      <c r="B61" s="4" t="s">
        <v>42</v>
      </c>
      <c r="F61" s="17">
        <f aca="true" t="shared" si="22" ref="F61:M61">F23-F13+F14+(F16*F34*F21)/F33</f>
        <v>10</v>
      </c>
      <c r="G61" s="17">
        <f t="shared" si="22"/>
        <v>10</v>
      </c>
      <c r="H61" s="17">
        <f t="shared" si="22"/>
        <v>10</v>
      </c>
      <c r="I61" s="17">
        <f t="shared" si="22"/>
        <v>16.6</v>
      </c>
      <c r="J61" s="17">
        <f t="shared" si="22"/>
        <v>16.6</v>
      </c>
      <c r="K61" s="17">
        <f t="shared" si="22"/>
        <v>16.6</v>
      </c>
      <c r="L61" s="17">
        <f t="shared" si="22"/>
        <v>16.6</v>
      </c>
      <c r="M61" s="17">
        <f t="shared" si="22"/>
        <v>16.6</v>
      </c>
    </row>
    <row r="62" spans="2:13" ht="12.75">
      <c r="B62" s="4"/>
      <c r="D62" s="28" t="s">
        <v>4</v>
      </c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27">
        <v>31</v>
      </c>
      <c r="B63" s="2" t="s">
        <v>43</v>
      </c>
      <c r="F63" s="9">
        <f aca="true" t="shared" si="23" ref="F63:M63">F61/F13</f>
        <v>0.2777777777777778</v>
      </c>
      <c r="G63" s="9">
        <f t="shared" si="23"/>
        <v>0.2777777777777778</v>
      </c>
      <c r="H63" s="9">
        <f t="shared" si="23"/>
        <v>0.2777777777777778</v>
      </c>
      <c r="I63" s="9">
        <f t="shared" si="23"/>
        <v>0.46111111111111114</v>
      </c>
      <c r="J63" s="9">
        <f t="shared" si="23"/>
        <v>0.46111111111111114</v>
      </c>
      <c r="K63" s="9">
        <f t="shared" si="23"/>
        <v>0.46111111111111114</v>
      </c>
      <c r="L63" s="9">
        <f t="shared" si="23"/>
        <v>0.46111111111111114</v>
      </c>
      <c r="M63" s="9">
        <f t="shared" si="23"/>
        <v>0.46111111111111114</v>
      </c>
    </row>
    <row r="64" spans="4:13" ht="12.75">
      <c r="D64" s="28" t="s">
        <v>5</v>
      </c>
      <c r="F64" s="9"/>
      <c r="G64" s="9"/>
      <c r="H64" s="9"/>
      <c r="I64" s="9"/>
      <c r="J64" s="9"/>
      <c r="K64" s="9"/>
      <c r="L64" s="9"/>
      <c r="M64" s="9"/>
    </row>
    <row r="65" spans="6:13" ht="12.75">
      <c r="F65" s="9"/>
      <c r="G65" s="9"/>
      <c r="H65" s="9"/>
      <c r="I65" s="9"/>
      <c r="J65" s="9"/>
      <c r="K65" s="9"/>
      <c r="L65" s="9"/>
      <c r="M65" s="9"/>
    </row>
    <row r="66" spans="1:13" s="15" customFormat="1" ht="12.75">
      <c r="A66" s="27">
        <v>32</v>
      </c>
      <c r="B66" s="15" t="s">
        <v>44</v>
      </c>
      <c r="F66" s="18">
        <f aca="true" t="shared" si="24" ref="F66:M66">F61*12*F34</f>
        <v>113399999.99999999</v>
      </c>
      <c r="G66" s="18">
        <f t="shared" si="24"/>
        <v>268200000</v>
      </c>
      <c r="H66" s="18">
        <f t="shared" si="24"/>
        <v>774000000</v>
      </c>
      <c r="I66" s="18">
        <f t="shared" si="24"/>
        <v>663336000</v>
      </c>
      <c r="J66" s="18">
        <f t="shared" si="24"/>
        <v>1109544000</v>
      </c>
      <c r="K66" s="18">
        <f t="shared" si="24"/>
        <v>1786824000.0000002</v>
      </c>
      <c r="L66" s="18">
        <f t="shared" si="24"/>
        <v>2703144000</v>
      </c>
      <c r="M66" s="18">
        <f t="shared" si="24"/>
        <v>1189224000</v>
      </c>
    </row>
    <row r="67" spans="1:13" s="15" customFormat="1" ht="12.75">
      <c r="A67" s="27"/>
      <c r="D67" s="29" t="s">
        <v>6</v>
      </c>
      <c r="F67" s="18"/>
      <c r="G67" s="18"/>
      <c r="H67" s="18"/>
      <c r="I67" s="18"/>
      <c r="J67" s="18"/>
      <c r="K67" s="18"/>
      <c r="L67" s="18"/>
      <c r="M67" s="18"/>
    </row>
    <row r="68" spans="6:13" ht="12.75">
      <c r="F68" s="4"/>
      <c r="G68" s="4"/>
      <c r="H68" s="4"/>
      <c r="I68" s="4"/>
      <c r="J68" s="4"/>
      <c r="K68" s="4"/>
      <c r="L68" s="4"/>
      <c r="M68" s="4"/>
    </row>
    <row r="69" spans="1:13" s="15" customFormat="1" ht="12.75">
      <c r="A69" s="27">
        <v>33</v>
      </c>
      <c r="B69" s="15" t="s">
        <v>45</v>
      </c>
      <c r="F69" s="16">
        <f aca="true" t="shared" si="25" ref="F69:M69">F58+F66</f>
        <v>294839999.99999994</v>
      </c>
      <c r="G69" s="16">
        <f t="shared" si="25"/>
        <v>697320000</v>
      </c>
      <c r="H69" s="16">
        <f t="shared" si="25"/>
        <v>2012400000</v>
      </c>
      <c r="I69" s="16">
        <f t="shared" si="25"/>
        <v>1038960000</v>
      </c>
      <c r="J69" s="16">
        <f t="shared" si="25"/>
        <v>1737840000</v>
      </c>
      <c r="K69" s="16">
        <f t="shared" si="25"/>
        <v>2798640000</v>
      </c>
      <c r="L69" s="16">
        <f t="shared" si="25"/>
        <v>4233840000</v>
      </c>
      <c r="M69" s="16">
        <f t="shared" si="25"/>
        <v>1862640000</v>
      </c>
    </row>
    <row r="70" spans="1:13" s="15" customFormat="1" ht="12.75">
      <c r="A70" s="27"/>
      <c r="D70" s="29" t="s">
        <v>7</v>
      </c>
      <c r="F70" s="16"/>
      <c r="G70" s="16"/>
      <c r="H70" s="16"/>
      <c r="I70" s="16"/>
      <c r="J70" s="16"/>
      <c r="K70" s="16"/>
      <c r="L70" s="16"/>
      <c r="M70" s="16"/>
    </row>
    <row r="71" spans="6:13" ht="12.75">
      <c r="F71" s="4"/>
      <c r="G71" s="4"/>
      <c r="H71" s="4"/>
      <c r="I71" s="4"/>
      <c r="J71" s="4"/>
      <c r="K71" s="4"/>
      <c r="L71" s="4"/>
      <c r="M71" s="4"/>
    </row>
    <row r="72" spans="1:256" s="22" customFormat="1" ht="12.75">
      <c r="A72" s="27">
        <v>34</v>
      </c>
      <c r="B72" s="19" t="s">
        <v>46</v>
      </c>
      <c r="C72" s="19"/>
      <c r="D72" s="19"/>
      <c r="E72" s="19"/>
      <c r="F72" s="20">
        <f>F69</f>
        <v>294839999.99999994</v>
      </c>
      <c r="G72" s="20">
        <f aca="true" t="shared" si="26" ref="G72:M72">F72+G69</f>
        <v>992160000</v>
      </c>
      <c r="H72" s="20">
        <f t="shared" si="26"/>
        <v>3004560000</v>
      </c>
      <c r="I72" s="20">
        <f t="shared" si="26"/>
        <v>4043520000</v>
      </c>
      <c r="J72" s="20">
        <f t="shared" si="26"/>
        <v>5781360000</v>
      </c>
      <c r="K72" s="20">
        <f t="shared" si="26"/>
        <v>8580000000</v>
      </c>
      <c r="L72" s="20">
        <f t="shared" si="26"/>
        <v>12813840000</v>
      </c>
      <c r="M72" s="20">
        <f t="shared" si="26"/>
        <v>14676480000</v>
      </c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13" s="21" customFormat="1" ht="12.75">
      <c r="A73" s="30">
        <v>35</v>
      </c>
      <c r="B73" s="19" t="s">
        <v>8</v>
      </c>
      <c r="F73" s="20">
        <f>F72</f>
        <v>294839999.99999994</v>
      </c>
      <c r="G73" s="20">
        <f aca="true" t="shared" si="27" ref="G73:M73">G72+F73</f>
        <v>1287000000</v>
      </c>
      <c r="H73" s="20">
        <f t="shared" si="27"/>
        <v>4291560000</v>
      </c>
      <c r="I73" s="20">
        <f t="shared" si="27"/>
        <v>8335080000</v>
      </c>
      <c r="J73" s="20">
        <f t="shared" si="27"/>
        <v>14116440000</v>
      </c>
      <c r="K73" s="20">
        <f t="shared" si="27"/>
        <v>22696440000</v>
      </c>
      <c r="L73" s="20">
        <f t="shared" si="27"/>
        <v>35510280000</v>
      </c>
      <c r="M73" s="20">
        <f t="shared" si="27"/>
        <v>50186760000</v>
      </c>
    </row>
    <row r="74" spans="1:13" s="21" customFormat="1" ht="12.75">
      <c r="A74" s="30"/>
      <c r="F74" s="23"/>
      <c r="G74" s="23"/>
      <c r="H74" s="23"/>
      <c r="I74" s="23"/>
      <c r="J74" s="23"/>
      <c r="K74" s="23"/>
      <c r="L74" s="23"/>
      <c r="M74" s="23"/>
    </row>
    <row r="75" spans="1:13" s="21" customFormat="1" ht="12.75">
      <c r="A75" s="30"/>
      <c r="F75" s="24"/>
      <c r="G75" s="23"/>
      <c r="H75" s="23"/>
      <c r="I75" s="23"/>
      <c r="J75" s="23"/>
      <c r="K75" s="23"/>
      <c r="L75" s="23"/>
      <c r="M75" s="23"/>
    </row>
    <row r="76" spans="1:13" s="21" customFormat="1" ht="12.75">
      <c r="A76" s="30"/>
      <c r="F76" s="23"/>
      <c r="G76" s="23"/>
      <c r="H76" s="23"/>
      <c r="I76" s="23"/>
      <c r="J76" s="23"/>
      <c r="K76" s="23"/>
      <c r="L76" s="23"/>
      <c r="M76" s="23"/>
    </row>
    <row r="77" spans="1:13" s="21" customFormat="1" ht="12.75">
      <c r="A77" s="30"/>
      <c r="F77" s="23"/>
      <c r="G77" s="23"/>
      <c r="H77" s="23"/>
      <c r="I77" s="23"/>
      <c r="J77" s="23"/>
      <c r="K77" s="23"/>
      <c r="L77" s="23"/>
      <c r="M77" s="23"/>
    </row>
    <row r="79" ht="12.75">
      <c r="F79" s="4"/>
    </row>
    <row r="80" spans="6:13" ht="12.75">
      <c r="F80" s="25"/>
      <c r="G80" s="25"/>
      <c r="H80" s="25"/>
      <c r="I80" s="25"/>
      <c r="J80" s="25"/>
      <c r="K80" s="25"/>
      <c r="L80" s="25"/>
      <c r="M80" s="25"/>
    </row>
    <row r="81" spans="6:13" ht="12.75">
      <c r="F81" s="25"/>
      <c r="G81" s="25"/>
      <c r="H81" s="25"/>
      <c r="I81" s="25"/>
      <c r="J81" s="25"/>
      <c r="K81" s="25"/>
      <c r="L81" s="25"/>
      <c r="M81" s="25"/>
    </row>
    <row r="82" spans="6:13" ht="12.75">
      <c r="F82" s="25"/>
      <c r="G82" s="25"/>
      <c r="H82" s="25"/>
      <c r="I82" s="25"/>
      <c r="J82" s="25"/>
      <c r="K82" s="25"/>
      <c r="L82" s="25"/>
      <c r="M82" s="25"/>
    </row>
    <row r="83" spans="6:13" ht="12.75">
      <c r="F83" s="25"/>
      <c r="G83" s="25"/>
      <c r="H83" s="25"/>
      <c r="I83" s="25"/>
      <c r="J83" s="25"/>
      <c r="K83" s="25"/>
      <c r="L83" s="25"/>
      <c r="M83" s="25"/>
    </row>
    <row r="84" spans="6:13" ht="12.75">
      <c r="F84" s="25"/>
      <c r="G84" s="25"/>
      <c r="H84" s="25"/>
      <c r="I84" s="25"/>
      <c r="J84" s="25"/>
      <c r="K84" s="25"/>
      <c r="L84" s="25"/>
      <c r="M84" s="25"/>
    </row>
    <row r="85" spans="6:13" ht="12.75">
      <c r="F85" s="25"/>
      <c r="G85" s="25"/>
      <c r="H85" s="25"/>
      <c r="I85" s="25"/>
      <c r="J85" s="25"/>
      <c r="K85" s="25"/>
      <c r="L85" s="25"/>
      <c r="M85" s="25"/>
    </row>
    <row r="86" spans="6:13" ht="12.75">
      <c r="F86" s="25"/>
      <c r="G86" s="25"/>
      <c r="H86" s="25"/>
      <c r="I86" s="25"/>
      <c r="J86" s="25"/>
      <c r="K86" s="25"/>
      <c r="L86" s="25"/>
      <c r="M86" s="25"/>
    </row>
    <row r="87" spans="6:13" ht="12.75">
      <c r="F87" s="25"/>
      <c r="G87" s="25"/>
      <c r="H87" s="25"/>
      <c r="I87" s="25"/>
      <c r="J87" s="25"/>
      <c r="K87" s="25"/>
      <c r="L87" s="25"/>
      <c r="M87" s="25"/>
    </row>
    <row r="88" spans="6:13" ht="12.75">
      <c r="F88" s="25"/>
      <c r="G88" s="25"/>
      <c r="H88" s="25"/>
      <c r="I88" s="25"/>
      <c r="J88" s="25"/>
      <c r="K88" s="25"/>
      <c r="L88" s="25"/>
      <c r="M88" s="25"/>
    </row>
    <row r="89" spans="6:13" ht="12.75">
      <c r="F89" s="25"/>
      <c r="G89" s="25"/>
      <c r="H89" s="25"/>
      <c r="I89" s="25"/>
      <c r="J89" s="25"/>
      <c r="K89" s="25"/>
      <c r="L89" s="25"/>
      <c r="M89" s="25"/>
    </row>
    <row r="90" spans="5:13" ht="12.75">
      <c r="E90" s="4"/>
      <c r="F90" s="25"/>
      <c r="G90" s="25"/>
      <c r="H90" s="25"/>
      <c r="I90" s="25"/>
      <c r="J90" s="25"/>
      <c r="K90" s="25"/>
      <c r="L90" s="25"/>
      <c r="M90" s="25"/>
    </row>
    <row r="91" spans="5:10" ht="12.75">
      <c r="E91" s="4"/>
      <c r="F91" s="25"/>
      <c r="G91" s="25"/>
      <c r="H91" s="25"/>
      <c r="J91" s="25"/>
    </row>
    <row r="92" spans="5:10" ht="12.75">
      <c r="E92" s="4"/>
      <c r="J92" s="25"/>
    </row>
    <row r="94" spans="5:13" ht="12.75">
      <c r="E94" s="4"/>
      <c r="F94" s="25"/>
      <c r="G94" s="25"/>
      <c r="H94" s="25"/>
      <c r="I94" s="25"/>
      <c r="J94" s="25"/>
      <c r="K94" s="25"/>
      <c r="L94" s="25"/>
      <c r="M94" s="25"/>
    </row>
    <row r="95" spans="5:13" ht="12.75">
      <c r="E95" s="26"/>
      <c r="F95" s="25"/>
      <c r="G95" s="25"/>
      <c r="H95" s="25"/>
      <c r="I95" s="25"/>
      <c r="J95" s="25"/>
      <c r="K95" s="25"/>
      <c r="L95" s="25"/>
      <c r="M95" s="25"/>
    </row>
    <row r="96" spans="5:13" ht="12.75">
      <c r="E96" s="26"/>
      <c r="F96" s="25"/>
      <c r="G96" s="25"/>
      <c r="H96" s="25"/>
      <c r="I96" s="25"/>
      <c r="J96" s="25"/>
      <c r="K96" s="25"/>
      <c r="L96" s="25"/>
      <c r="M96" s="25"/>
    </row>
    <row r="97" ht="12.75">
      <c r="M97" s="25"/>
    </row>
    <row r="98" spans="5:10" ht="12.75">
      <c r="E98" s="4"/>
      <c r="J98" s="25"/>
    </row>
    <row r="99" spans="5:10" ht="12.75">
      <c r="E99" s="4"/>
      <c r="J99" s="25"/>
    </row>
  </sheetData>
  <sheetProtection/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zoomScale="125" zoomScaleNormal="125" zoomScalePageLayoutView="0" workbookViewId="0" topLeftCell="A1">
      <pane ySplit="4" topLeftCell="A5" activePane="bottomLeft" state="frozen"/>
      <selection pane="topLeft" activeCell="A13" sqref="A13"/>
      <selection pane="bottomLeft" activeCell="A1" sqref="A1"/>
    </sheetView>
  </sheetViews>
  <sheetFormatPr defaultColWidth="10.75390625" defaultRowHeight="12.75"/>
  <cols>
    <col min="1" max="1" width="10.75390625" style="27" customWidth="1"/>
    <col min="2" max="2" width="1.625" style="2" customWidth="1"/>
    <col min="3" max="4" width="1.37890625" style="2" customWidth="1"/>
    <col min="5" max="5" width="35.75390625" style="2" customWidth="1"/>
    <col min="6" max="6" width="14.875" style="2" customWidth="1"/>
    <col min="7" max="7" width="14.00390625" style="2" customWidth="1"/>
    <col min="8" max="8" width="15.375" style="2" customWidth="1"/>
    <col min="9" max="9" width="14.875" style="2" customWidth="1"/>
    <col min="10" max="10" width="15.125" style="2" customWidth="1"/>
    <col min="11" max="11" width="15.00390625" style="2" customWidth="1"/>
    <col min="12" max="12" width="15.125" style="2" customWidth="1"/>
    <col min="13" max="13" width="15.00390625" style="2" customWidth="1"/>
    <col min="14" max="14" width="2.375" style="2" customWidth="1"/>
    <col min="15" max="16384" width="10.75390625" style="2" customWidth="1"/>
  </cols>
  <sheetData>
    <row r="1" ht="18">
      <c r="A1" s="1" t="s">
        <v>59</v>
      </c>
    </row>
    <row r="2" spans="1:5" ht="12.75">
      <c r="A2" s="32" t="s">
        <v>61</v>
      </c>
      <c r="E2" s="33">
        <v>36</v>
      </c>
    </row>
    <row r="3" spans="5:6" ht="12.75">
      <c r="E3" s="31"/>
      <c r="F3" s="2" t="s">
        <v>10</v>
      </c>
    </row>
    <row r="4" spans="6:13" ht="12.75">
      <c r="F4" s="2">
        <v>1999</v>
      </c>
      <c r="G4" s="2">
        <f aca="true" t="shared" si="0" ref="G4:M4">F4+1</f>
        <v>2000</v>
      </c>
      <c r="H4" s="2">
        <f t="shared" si="0"/>
        <v>2001</v>
      </c>
      <c r="I4" s="2">
        <f t="shared" si="0"/>
        <v>2002</v>
      </c>
      <c r="J4" s="2">
        <f t="shared" si="0"/>
        <v>2003</v>
      </c>
      <c r="K4" s="2">
        <f t="shared" si="0"/>
        <v>2004</v>
      </c>
      <c r="L4" s="2">
        <f t="shared" si="0"/>
        <v>2005</v>
      </c>
      <c r="M4" s="2">
        <f t="shared" si="0"/>
        <v>2006</v>
      </c>
    </row>
    <row r="5" ht="12.75"/>
    <row r="6" spans="1:2" ht="12.75">
      <c r="A6" s="27" t="s">
        <v>51</v>
      </c>
      <c r="B6" s="3" t="s">
        <v>11</v>
      </c>
    </row>
    <row r="7" ht="12.75">
      <c r="B7" s="4" t="s">
        <v>12</v>
      </c>
    </row>
    <row r="8" spans="1:13" ht="12.75">
      <c r="A8" s="27">
        <v>1</v>
      </c>
      <c r="C8" s="2" t="s">
        <v>13</v>
      </c>
      <c r="F8" s="5">
        <f aca="true" t="shared" si="1" ref="F8:L8">G8-1000000</f>
        <v>105000000</v>
      </c>
      <c r="G8" s="5">
        <f t="shared" si="1"/>
        <v>106000000</v>
      </c>
      <c r="H8" s="5">
        <f t="shared" si="1"/>
        <v>107000000</v>
      </c>
      <c r="I8" s="5">
        <f t="shared" si="1"/>
        <v>108000000</v>
      </c>
      <c r="J8" s="5">
        <f t="shared" si="1"/>
        <v>109000000</v>
      </c>
      <c r="K8" s="5">
        <f t="shared" si="1"/>
        <v>110000000</v>
      </c>
      <c r="L8" s="5">
        <f t="shared" si="1"/>
        <v>111000000</v>
      </c>
      <c r="M8" s="6">
        <v>112000000</v>
      </c>
    </row>
    <row r="9" spans="1:13" ht="12.75">
      <c r="A9" s="27">
        <v>2</v>
      </c>
      <c r="C9" s="4" t="s">
        <v>14</v>
      </c>
      <c r="D9" s="4"/>
      <c r="F9" s="7">
        <v>0.338</v>
      </c>
      <c r="G9" s="7">
        <v>0.415</v>
      </c>
      <c r="H9" s="7">
        <v>0.503</v>
      </c>
      <c r="I9" s="7">
        <v>0.525</v>
      </c>
      <c r="J9" s="7">
        <v>0.546</v>
      </c>
      <c r="K9" s="7">
        <v>0.6</v>
      </c>
      <c r="L9" s="7">
        <v>0.66</v>
      </c>
      <c r="M9" s="7">
        <v>0.73</v>
      </c>
    </row>
    <row r="10" spans="1:13" ht="12.75">
      <c r="A10" s="27">
        <v>3</v>
      </c>
      <c r="E10" s="2" t="s">
        <v>15</v>
      </c>
      <c r="F10" s="7">
        <v>0.009</v>
      </c>
      <c r="G10" s="7">
        <v>0.03</v>
      </c>
      <c r="H10" s="7">
        <v>0.09</v>
      </c>
      <c r="I10" s="7">
        <v>0.12</v>
      </c>
      <c r="J10" s="7">
        <v>0.17</v>
      </c>
      <c r="K10" s="7">
        <v>0.25</v>
      </c>
      <c r="L10" s="7">
        <v>0.37</v>
      </c>
      <c r="M10" s="7">
        <v>0.42</v>
      </c>
    </row>
    <row r="11" spans="1:13" ht="12.75">
      <c r="A11" s="27">
        <v>4</v>
      </c>
      <c r="E11" s="4" t="s">
        <v>16</v>
      </c>
      <c r="F11" s="7">
        <f aca="true" t="shared" si="2" ref="F11:M11">F9-F10</f>
        <v>0.329</v>
      </c>
      <c r="G11" s="7">
        <f t="shared" si="2"/>
        <v>0.385</v>
      </c>
      <c r="H11" s="7">
        <f t="shared" si="2"/>
        <v>0.41300000000000003</v>
      </c>
      <c r="I11" s="7">
        <f t="shared" si="2"/>
        <v>0.405</v>
      </c>
      <c r="J11" s="7">
        <f t="shared" si="2"/>
        <v>0.376</v>
      </c>
      <c r="K11" s="7">
        <f t="shared" si="2"/>
        <v>0.35</v>
      </c>
      <c r="L11" s="7">
        <f t="shared" si="2"/>
        <v>0.29000000000000004</v>
      </c>
      <c r="M11" s="7">
        <f t="shared" si="2"/>
        <v>0.31</v>
      </c>
    </row>
    <row r="12" spans="2:13" ht="12.75">
      <c r="B12" s="4" t="s">
        <v>17</v>
      </c>
      <c r="C12" s="4"/>
      <c r="D12" s="4"/>
      <c r="F12" s="7"/>
      <c r="G12" s="7"/>
      <c r="H12" s="7"/>
      <c r="I12" s="7"/>
      <c r="J12" s="7"/>
      <c r="K12" s="7"/>
      <c r="L12" s="7"/>
      <c r="M12" s="7"/>
    </row>
    <row r="13" spans="1:13" ht="12.75">
      <c r="A13" s="27">
        <v>5</v>
      </c>
      <c r="C13" s="2" t="s">
        <v>18</v>
      </c>
      <c r="F13" s="8">
        <f>$E$2</f>
        <v>36</v>
      </c>
      <c r="G13" s="8">
        <f aca="true" t="shared" si="3" ref="G13:M13">$E$2</f>
        <v>36</v>
      </c>
      <c r="H13" s="8">
        <f t="shared" si="3"/>
        <v>36</v>
      </c>
      <c r="I13" s="8">
        <f t="shared" si="3"/>
        <v>36</v>
      </c>
      <c r="J13" s="8">
        <f t="shared" si="3"/>
        <v>36</v>
      </c>
      <c r="K13" s="8">
        <f t="shared" si="3"/>
        <v>36</v>
      </c>
      <c r="L13" s="8">
        <f t="shared" si="3"/>
        <v>36</v>
      </c>
      <c r="M13" s="8">
        <f t="shared" si="3"/>
        <v>36</v>
      </c>
    </row>
    <row r="14" spans="1:13" ht="12.75">
      <c r="A14" s="27">
        <v>6</v>
      </c>
      <c r="C14" s="2" t="s">
        <v>19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</row>
    <row r="15" spans="3:13" ht="12.75" hidden="1">
      <c r="C15" s="2" t="s">
        <v>20</v>
      </c>
      <c r="F15" s="8">
        <f aca="true" t="shared" si="4" ref="F15:M15">F13-F14</f>
        <v>16</v>
      </c>
      <c r="G15" s="8">
        <f t="shared" si="4"/>
        <v>16</v>
      </c>
      <c r="H15" s="8">
        <f t="shared" si="4"/>
        <v>16</v>
      </c>
      <c r="I15" s="8">
        <f t="shared" si="4"/>
        <v>16</v>
      </c>
      <c r="J15" s="8">
        <f t="shared" si="4"/>
        <v>16</v>
      </c>
      <c r="K15" s="8">
        <f t="shared" si="4"/>
        <v>16</v>
      </c>
      <c r="L15" s="8">
        <f t="shared" si="4"/>
        <v>16</v>
      </c>
      <c r="M15" s="8">
        <f t="shared" si="4"/>
        <v>16</v>
      </c>
    </row>
    <row r="16" spans="1:13" ht="12.75">
      <c r="A16" s="27">
        <v>7</v>
      </c>
      <c r="C16" s="2" t="s">
        <v>21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</row>
    <row r="17" spans="2:13" ht="12.75">
      <c r="B17" s="4" t="s">
        <v>22</v>
      </c>
      <c r="F17" s="8"/>
      <c r="G17" s="8"/>
      <c r="H17" s="8"/>
      <c r="I17" s="8"/>
      <c r="J17" s="8"/>
      <c r="K17" s="8"/>
      <c r="L17" s="8"/>
      <c r="M17" s="8"/>
    </row>
    <row r="18" spans="1:13" ht="12.75">
      <c r="A18" s="27">
        <v>8</v>
      </c>
      <c r="C18" s="2" t="s">
        <v>23</v>
      </c>
      <c r="F18" s="9">
        <v>1</v>
      </c>
      <c r="G18" s="9">
        <v>1</v>
      </c>
      <c r="H18" s="9">
        <v>1</v>
      </c>
      <c r="I18" s="9">
        <v>0.81</v>
      </c>
      <c r="J18" s="9">
        <v>0.81</v>
      </c>
      <c r="K18" s="9">
        <v>0.81</v>
      </c>
      <c r="L18" s="9">
        <v>0.81</v>
      </c>
      <c r="M18" s="9">
        <v>0.81</v>
      </c>
    </row>
    <row r="19" spans="1:13" ht="12.75">
      <c r="A19" s="27">
        <v>9</v>
      </c>
      <c r="C19" s="4" t="s">
        <v>24</v>
      </c>
      <c r="D19" s="4"/>
      <c r="F19" s="10">
        <v>23600000</v>
      </c>
      <c r="G19" s="10">
        <v>26200000</v>
      </c>
      <c r="H19" s="10">
        <v>26300000</v>
      </c>
      <c r="I19" s="10">
        <v>18400000</v>
      </c>
      <c r="J19" s="10">
        <v>16000000</v>
      </c>
      <c r="K19" s="10">
        <v>13800000</v>
      </c>
      <c r="L19" s="10">
        <v>12100000</v>
      </c>
      <c r="M19" s="10">
        <v>10500000</v>
      </c>
    </row>
    <row r="20" spans="1:13" ht="12.75">
      <c r="A20" s="27">
        <v>10</v>
      </c>
      <c r="C20" s="4" t="s">
        <v>47</v>
      </c>
      <c r="D20" s="4"/>
      <c r="F20" s="10"/>
      <c r="G20" s="10">
        <f aca="true" t="shared" si="5" ref="G20:M20">G19-F19</f>
        <v>2600000</v>
      </c>
      <c r="H20" s="10">
        <f t="shared" si="5"/>
        <v>100000</v>
      </c>
      <c r="I20" s="10">
        <f t="shared" si="5"/>
        <v>-7900000</v>
      </c>
      <c r="J20" s="10">
        <f t="shared" si="5"/>
        <v>-2400000</v>
      </c>
      <c r="K20" s="10">
        <f t="shared" si="5"/>
        <v>-2200000</v>
      </c>
      <c r="L20" s="10">
        <f t="shared" si="5"/>
        <v>-1700000</v>
      </c>
      <c r="M20" s="10">
        <f t="shared" si="5"/>
        <v>-1600000</v>
      </c>
    </row>
    <row r="21" spans="1:13" ht="12.75">
      <c r="A21" s="27">
        <v>11</v>
      </c>
      <c r="C21" s="2" t="s">
        <v>25</v>
      </c>
      <c r="F21" s="9">
        <v>0</v>
      </c>
      <c r="G21" s="9">
        <v>0</v>
      </c>
      <c r="H21" s="9">
        <v>0</v>
      </c>
      <c r="I21" s="9">
        <v>0.33</v>
      </c>
      <c r="J21" s="9">
        <v>0.33</v>
      </c>
      <c r="K21" s="9">
        <v>0.33</v>
      </c>
      <c r="L21" s="9">
        <v>0.33</v>
      </c>
      <c r="M21" s="9">
        <v>0.33</v>
      </c>
    </row>
    <row r="22" spans="1:13" ht="12.75">
      <c r="A22" s="27">
        <v>12</v>
      </c>
      <c r="C22" s="2" t="s">
        <v>26</v>
      </c>
      <c r="F22" s="11">
        <f aca="true" t="shared" si="6" ref="F22:M22">F16*F21</f>
        <v>0</v>
      </c>
      <c r="G22" s="11">
        <f t="shared" si="6"/>
        <v>0</v>
      </c>
      <c r="H22" s="11">
        <f t="shared" si="6"/>
        <v>0</v>
      </c>
      <c r="I22" s="12">
        <f t="shared" si="6"/>
        <v>6.6000000000000005</v>
      </c>
      <c r="J22" s="12">
        <f t="shared" si="6"/>
        <v>6.6000000000000005</v>
      </c>
      <c r="K22" s="12">
        <f t="shared" si="6"/>
        <v>6.6000000000000005</v>
      </c>
      <c r="L22" s="12">
        <f t="shared" si="6"/>
        <v>6.6000000000000005</v>
      </c>
      <c r="M22" s="12">
        <f t="shared" si="6"/>
        <v>6.6000000000000005</v>
      </c>
    </row>
    <row r="23" spans="1:13" ht="12.75">
      <c r="A23" s="27">
        <v>13</v>
      </c>
      <c r="C23" s="2" t="s">
        <v>27</v>
      </c>
      <c r="F23" s="8">
        <v>26</v>
      </c>
      <c r="G23" s="8">
        <v>26</v>
      </c>
      <c r="H23" s="8">
        <v>26</v>
      </c>
      <c r="I23" s="8">
        <v>26</v>
      </c>
      <c r="J23" s="8">
        <v>26</v>
      </c>
      <c r="K23" s="8">
        <v>26</v>
      </c>
      <c r="L23" s="8">
        <v>26</v>
      </c>
      <c r="M23" s="8">
        <v>26</v>
      </c>
    </row>
    <row r="24" spans="6:13" ht="12.75">
      <c r="F24" s="8"/>
      <c r="G24" s="8"/>
      <c r="H24" s="8"/>
      <c r="I24" s="8"/>
      <c r="J24" s="8"/>
      <c r="K24" s="8"/>
      <c r="L24" s="8"/>
      <c r="M24" s="8"/>
    </row>
    <row r="25" spans="2:13" ht="12.75">
      <c r="B25" s="3" t="s">
        <v>28</v>
      </c>
      <c r="F25" s="4"/>
      <c r="G25" s="4"/>
      <c r="H25" s="4"/>
      <c r="I25" s="4"/>
      <c r="J25" s="4"/>
      <c r="K25" s="4"/>
      <c r="L25" s="4"/>
      <c r="M25" s="4"/>
    </row>
    <row r="26" spans="1:13" ht="12.75">
      <c r="A26" s="27">
        <v>14</v>
      </c>
      <c r="B26" s="2" t="s">
        <v>29</v>
      </c>
      <c r="F26" s="13">
        <f aca="true" t="shared" si="7" ref="F26:M26">F9*F$8</f>
        <v>35490000</v>
      </c>
      <c r="G26" s="13">
        <f t="shared" si="7"/>
        <v>43990000</v>
      </c>
      <c r="H26" s="13">
        <f t="shared" si="7"/>
        <v>53821000</v>
      </c>
      <c r="I26" s="13">
        <f t="shared" si="7"/>
        <v>56700000</v>
      </c>
      <c r="J26" s="13">
        <f t="shared" si="7"/>
        <v>59514000.00000001</v>
      </c>
      <c r="K26" s="13">
        <f t="shared" si="7"/>
        <v>66000000</v>
      </c>
      <c r="L26" s="13">
        <f t="shared" si="7"/>
        <v>73260000</v>
      </c>
      <c r="M26" s="13">
        <f t="shared" si="7"/>
        <v>81760000</v>
      </c>
    </row>
    <row r="27" spans="4:13" ht="12.75">
      <c r="D27" s="28" t="s">
        <v>52</v>
      </c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7">
        <v>15</v>
      </c>
      <c r="C28" s="2" t="s">
        <v>30</v>
      </c>
      <c r="F28" s="13">
        <f aca="true" t="shared" si="8" ref="F28:M28">F10*F$8</f>
        <v>944999.9999999999</v>
      </c>
      <c r="G28" s="13">
        <f t="shared" si="8"/>
        <v>3180000</v>
      </c>
      <c r="H28" s="13">
        <f t="shared" si="8"/>
        <v>9630000</v>
      </c>
      <c r="I28" s="13">
        <f t="shared" si="8"/>
        <v>12960000</v>
      </c>
      <c r="J28" s="13">
        <f t="shared" si="8"/>
        <v>18530000</v>
      </c>
      <c r="K28" s="13">
        <f t="shared" si="8"/>
        <v>27500000</v>
      </c>
      <c r="L28" s="13">
        <f t="shared" si="8"/>
        <v>41070000</v>
      </c>
      <c r="M28" s="13">
        <f t="shared" si="8"/>
        <v>47040000</v>
      </c>
    </row>
    <row r="29" spans="4:13" ht="12.75">
      <c r="D29" s="28" t="s">
        <v>53</v>
      </c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27">
        <v>16</v>
      </c>
      <c r="C30" s="2" t="s">
        <v>31</v>
      </c>
      <c r="F30" s="13">
        <f aca="true" t="shared" si="9" ref="F30:M30">F11*F$8</f>
        <v>34545000</v>
      </c>
      <c r="G30" s="13">
        <f t="shared" si="9"/>
        <v>40810000</v>
      </c>
      <c r="H30" s="13">
        <f t="shared" si="9"/>
        <v>44191000</v>
      </c>
      <c r="I30" s="13">
        <f t="shared" si="9"/>
        <v>43740000</v>
      </c>
      <c r="J30" s="13">
        <f t="shared" si="9"/>
        <v>40984000</v>
      </c>
      <c r="K30" s="13">
        <f t="shared" si="9"/>
        <v>38500000</v>
      </c>
      <c r="L30" s="13">
        <f t="shared" si="9"/>
        <v>32190000.000000004</v>
      </c>
      <c r="M30" s="13">
        <f t="shared" si="9"/>
        <v>34720000</v>
      </c>
    </row>
    <row r="31" spans="4:13" ht="12.75">
      <c r="D31" s="28" t="s">
        <v>54</v>
      </c>
      <c r="F31" s="13"/>
      <c r="G31" s="13"/>
      <c r="H31" s="13"/>
      <c r="I31" s="13"/>
      <c r="J31" s="13"/>
      <c r="K31" s="13"/>
      <c r="L31" s="13"/>
      <c r="M31" s="13"/>
    </row>
    <row r="32" spans="6:13" ht="12.75"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27">
        <v>17</v>
      </c>
      <c r="B33" s="4" t="s">
        <v>9</v>
      </c>
      <c r="F33" s="13">
        <f>F28</f>
        <v>944999.9999999999</v>
      </c>
      <c r="G33" s="13">
        <f aca="true" t="shared" si="10" ref="G33:M33">G28-F28</f>
        <v>2235000</v>
      </c>
      <c r="H33" s="13">
        <f t="shared" si="10"/>
        <v>6450000</v>
      </c>
      <c r="I33" s="13">
        <f t="shared" si="10"/>
        <v>3330000</v>
      </c>
      <c r="J33" s="13">
        <f t="shared" si="10"/>
        <v>5570000</v>
      </c>
      <c r="K33" s="13">
        <f t="shared" si="10"/>
        <v>8970000</v>
      </c>
      <c r="L33" s="13">
        <f t="shared" si="10"/>
        <v>13570000</v>
      </c>
      <c r="M33" s="13">
        <f t="shared" si="10"/>
        <v>5970000</v>
      </c>
    </row>
    <row r="34" spans="1:13" ht="12.75">
      <c r="A34" s="27">
        <v>18</v>
      </c>
      <c r="C34" s="4" t="s">
        <v>32</v>
      </c>
      <c r="D34" s="4"/>
      <c r="F34" s="13">
        <f aca="true" t="shared" si="11" ref="F34:M34">F33*F18</f>
        <v>944999.9999999999</v>
      </c>
      <c r="G34" s="13">
        <f t="shared" si="11"/>
        <v>2235000</v>
      </c>
      <c r="H34" s="13">
        <f t="shared" si="11"/>
        <v>6450000</v>
      </c>
      <c r="I34" s="13">
        <f t="shared" si="11"/>
        <v>2697300</v>
      </c>
      <c r="J34" s="13">
        <f t="shared" si="11"/>
        <v>4511700</v>
      </c>
      <c r="K34" s="13">
        <f t="shared" si="11"/>
        <v>7265700.000000001</v>
      </c>
      <c r="L34" s="13">
        <f t="shared" si="11"/>
        <v>10991700</v>
      </c>
      <c r="M34" s="13">
        <f t="shared" si="11"/>
        <v>4835700</v>
      </c>
    </row>
    <row r="35" spans="3:13" ht="12.75">
      <c r="C35" s="4"/>
      <c r="D35" s="29" t="s">
        <v>55</v>
      </c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7">
        <v>19</v>
      </c>
      <c r="C36" s="2" t="s">
        <v>33</v>
      </c>
      <c r="F36" s="13">
        <f aca="true" t="shared" si="12" ref="F36:M36">F33-F34</f>
        <v>0</v>
      </c>
      <c r="G36" s="13">
        <f t="shared" si="12"/>
        <v>0</v>
      </c>
      <c r="H36" s="13">
        <f t="shared" si="12"/>
        <v>0</v>
      </c>
      <c r="I36" s="13">
        <f t="shared" si="12"/>
        <v>632700</v>
      </c>
      <c r="J36" s="13">
        <f t="shared" si="12"/>
        <v>1058300</v>
      </c>
      <c r="K36" s="13">
        <f t="shared" si="12"/>
        <v>1704299.999999999</v>
      </c>
      <c r="L36" s="13">
        <f t="shared" si="12"/>
        <v>2578300</v>
      </c>
      <c r="M36" s="13">
        <f t="shared" si="12"/>
        <v>1134300</v>
      </c>
    </row>
    <row r="37" spans="4:13" ht="12.75">
      <c r="D37" s="29" t="s">
        <v>56</v>
      </c>
      <c r="F37" s="13"/>
      <c r="G37" s="13"/>
      <c r="H37" s="13"/>
      <c r="I37" s="13"/>
      <c r="J37" s="13"/>
      <c r="K37" s="13"/>
      <c r="L37" s="13"/>
      <c r="M37" s="13"/>
    </row>
    <row r="38" spans="6:13" ht="12.75"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27">
        <v>20</v>
      </c>
      <c r="B39" s="2" t="s">
        <v>34</v>
      </c>
      <c r="F39" s="13">
        <f>F34</f>
        <v>944999.9999999999</v>
      </c>
      <c r="G39" s="13">
        <f aca="true" t="shared" si="13" ref="G39:M39">G34+F39</f>
        <v>3180000</v>
      </c>
      <c r="H39" s="13">
        <f t="shared" si="13"/>
        <v>9630000</v>
      </c>
      <c r="I39" s="13">
        <f t="shared" si="13"/>
        <v>12327300</v>
      </c>
      <c r="J39" s="13">
        <f t="shared" si="13"/>
        <v>16839000</v>
      </c>
      <c r="K39" s="13">
        <f t="shared" si="13"/>
        <v>24104700</v>
      </c>
      <c r="L39" s="13">
        <f t="shared" si="13"/>
        <v>35096400</v>
      </c>
      <c r="M39" s="13">
        <f t="shared" si="13"/>
        <v>39932100</v>
      </c>
    </row>
    <row r="40" spans="1:13" ht="12.75">
      <c r="A40" s="27">
        <v>21</v>
      </c>
      <c r="B40" s="2" t="s">
        <v>35</v>
      </c>
      <c r="F40" s="13">
        <f>F36</f>
        <v>0</v>
      </c>
      <c r="G40" s="13">
        <f aca="true" t="shared" si="14" ref="G40:M40">G36+F40</f>
        <v>0</v>
      </c>
      <c r="H40" s="13">
        <f t="shared" si="14"/>
        <v>0</v>
      </c>
      <c r="I40" s="13">
        <f t="shared" si="14"/>
        <v>632700</v>
      </c>
      <c r="J40" s="13">
        <f t="shared" si="14"/>
        <v>1691000</v>
      </c>
      <c r="K40" s="13">
        <f t="shared" si="14"/>
        <v>3395299.999999999</v>
      </c>
      <c r="L40" s="13">
        <f t="shared" si="14"/>
        <v>5973599.999999999</v>
      </c>
      <c r="M40" s="13">
        <f t="shared" si="14"/>
        <v>7107899.999999999</v>
      </c>
    </row>
    <row r="41" spans="6:13" ht="12.75">
      <c r="F41" s="4"/>
      <c r="G41" s="4"/>
      <c r="H41" s="4"/>
      <c r="I41" s="4"/>
      <c r="J41" s="4"/>
      <c r="K41" s="4"/>
      <c r="L41" s="4"/>
      <c r="M41" s="4"/>
    </row>
    <row r="42" spans="1:13" ht="12.75">
      <c r="A42" s="27">
        <v>22</v>
      </c>
      <c r="B42" s="2" t="s">
        <v>36</v>
      </c>
      <c r="F42" s="8">
        <f aca="true" t="shared" si="15" ref="F42:M42">F28*F13*12</f>
        <v>408239999.9999999</v>
      </c>
      <c r="G42" s="8">
        <f t="shared" si="15"/>
        <v>1373760000</v>
      </c>
      <c r="H42" s="8">
        <f t="shared" si="15"/>
        <v>4160160000</v>
      </c>
      <c r="I42" s="8">
        <f t="shared" si="15"/>
        <v>5598720000</v>
      </c>
      <c r="J42" s="8">
        <f t="shared" si="15"/>
        <v>8004960000</v>
      </c>
      <c r="K42" s="8">
        <f t="shared" si="15"/>
        <v>11880000000</v>
      </c>
      <c r="L42" s="8">
        <f t="shared" si="15"/>
        <v>17742240000</v>
      </c>
      <c r="M42" s="8">
        <f t="shared" si="15"/>
        <v>20321280000</v>
      </c>
    </row>
    <row r="43" spans="4:13" ht="12.75">
      <c r="D43" s="29" t="s">
        <v>57</v>
      </c>
      <c r="F43" s="8"/>
      <c r="G43" s="8"/>
      <c r="H43" s="8"/>
      <c r="I43" s="8"/>
      <c r="J43" s="8"/>
      <c r="K43" s="8"/>
      <c r="L43" s="8"/>
      <c r="M43" s="8"/>
    </row>
    <row r="44" spans="1:13" ht="12.75">
      <c r="A44" s="27">
        <v>23</v>
      </c>
      <c r="B44" s="2" t="s">
        <v>37</v>
      </c>
      <c r="F44" s="8">
        <f aca="true" t="shared" si="16" ref="F44:M44">F30*F14*12</f>
        <v>8290800000</v>
      </c>
      <c r="G44" s="8">
        <f t="shared" si="16"/>
        <v>9794400000</v>
      </c>
      <c r="H44" s="8">
        <f t="shared" si="16"/>
        <v>10605840000</v>
      </c>
      <c r="I44" s="8">
        <f t="shared" si="16"/>
        <v>10497600000</v>
      </c>
      <c r="J44" s="8">
        <f t="shared" si="16"/>
        <v>9836160000</v>
      </c>
      <c r="K44" s="8">
        <f t="shared" si="16"/>
        <v>9240000000</v>
      </c>
      <c r="L44" s="8">
        <f t="shared" si="16"/>
        <v>7725600000.000002</v>
      </c>
      <c r="M44" s="8">
        <f t="shared" si="16"/>
        <v>8332800000</v>
      </c>
    </row>
    <row r="45" spans="4:13" ht="12.75">
      <c r="D45" s="29" t="s">
        <v>58</v>
      </c>
      <c r="F45" s="8"/>
      <c r="G45" s="8"/>
      <c r="H45" s="8"/>
      <c r="I45" s="8"/>
      <c r="J45" s="8"/>
      <c r="K45" s="8"/>
      <c r="L45" s="8"/>
      <c r="M45" s="8"/>
    </row>
    <row r="46" spans="6:13" ht="12.75">
      <c r="F46" s="4"/>
      <c r="G46" s="4"/>
      <c r="H46" s="4"/>
      <c r="I46" s="4"/>
      <c r="J46" s="4"/>
      <c r="K46" s="4"/>
      <c r="L46" s="4"/>
      <c r="M46" s="4"/>
    </row>
    <row r="47" spans="1:13" ht="12.75">
      <c r="A47" s="27">
        <v>24</v>
      </c>
      <c r="B47" s="4" t="s">
        <v>48</v>
      </c>
      <c r="F47" s="8">
        <f aca="true" t="shared" si="17" ref="F47:M47">F34*F13*12</f>
        <v>408239999.9999999</v>
      </c>
      <c r="G47" s="8">
        <f t="shared" si="17"/>
        <v>965520000</v>
      </c>
      <c r="H47" s="8">
        <f t="shared" si="17"/>
        <v>2786400000</v>
      </c>
      <c r="I47" s="8">
        <f t="shared" si="17"/>
        <v>1165233600</v>
      </c>
      <c r="J47" s="8">
        <f t="shared" si="17"/>
        <v>1949054400</v>
      </c>
      <c r="K47" s="8">
        <f t="shared" si="17"/>
        <v>3138782400.0000005</v>
      </c>
      <c r="L47" s="8">
        <f t="shared" si="17"/>
        <v>4748414400</v>
      </c>
      <c r="M47" s="8">
        <f t="shared" si="17"/>
        <v>2089022400</v>
      </c>
    </row>
    <row r="48" spans="1:13" ht="12.75">
      <c r="A48" s="27">
        <v>25</v>
      </c>
      <c r="B48" s="2" t="s">
        <v>49</v>
      </c>
      <c r="F48" s="11">
        <f>F40*F13*12</f>
        <v>0</v>
      </c>
      <c r="G48" s="11">
        <f>G40*G13*12</f>
        <v>0</v>
      </c>
      <c r="H48" s="11">
        <f>H40*H13*12</f>
        <v>0</v>
      </c>
      <c r="I48" s="8">
        <f>I36*I13*12</f>
        <v>273326400</v>
      </c>
      <c r="J48" s="8">
        <f>J36*J13*12</f>
        <v>457185600</v>
      </c>
      <c r="K48" s="8">
        <f>K36*K13*12</f>
        <v>736257599.9999996</v>
      </c>
      <c r="L48" s="8">
        <f>L36*L13*12</f>
        <v>1113825600</v>
      </c>
      <c r="M48" s="8">
        <f>M36*M13*12</f>
        <v>490017600</v>
      </c>
    </row>
    <row r="49" spans="6:13" ht="12.75">
      <c r="F49" s="4"/>
      <c r="G49" s="4"/>
      <c r="H49" s="4"/>
      <c r="I49" s="4"/>
      <c r="J49" s="4"/>
      <c r="K49" s="4"/>
      <c r="L49" s="4"/>
      <c r="M49" s="4"/>
    </row>
    <row r="50" spans="1:13" ht="12.75">
      <c r="A50" s="27">
        <v>26</v>
      </c>
      <c r="B50" s="2" t="s">
        <v>38</v>
      </c>
      <c r="F50" s="8">
        <f aca="true" t="shared" si="18" ref="F50:M50">F34*F14*12</f>
        <v>226799999.99999994</v>
      </c>
      <c r="G50" s="8">
        <f t="shared" si="18"/>
        <v>536400000</v>
      </c>
      <c r="H50" s="8">
        <f t="shared" si="18"/>
        <v>1548000000</v>
      </c>
      <c r="I50" s="8">
        <f t="shared" si="18"/>
        <v>647352000</v>
      </c>
      <c r="J50" s="8">
        <f t="shared" si="18"/>
        <v>1082808000</v>
      </c>
      <c r="K50" s="8">
        <f t="shared" si="18"/>
        <v>1743768000.0000005</v>
      </c>
      <c r="L50" s="8">
        <f t="shared" si="18"/>
        <v>2638008000</v>
      </c>
      <c r="M50" s="8">
        <f t="shared" si="18"/>
        <v>1160568000</v>
      </c>
    </row>
    <row r="51" spans="4:13" ht="12.75">
      <c r="D51" s="29" t="s">
        <v>0</v>
      </c>
      <c r="F51" s="8"/>
      <c r="G51" s="8"/>
      <c r="H51" s="8"/>
      <c r="I51" s="8"/>
      <c r="J51" s="8"/>
      <c r="K51" s="8"/>
      <c r="L51" s="8"/>
      <c r="M51" s="8"/>
    </row>
    <row r="52" spans="1:13" ht="12.75">
      <c r="A52" s="27">
        <v>27</v>
      </c>
      <c r="B52" s="2" t="s">
        <v>39</v>
      </c>
      <c r="F52" s="11">
        <f aca="true" t="shared" si="19" ref="F52:M52">F16*F34*F21*12</f>
        <v>0</v>
      </c>
      <c r="G52" s="11">
        <f t="shared" si="19"/>
        <v>0</v>
      </c>
      <c r="H52" s="11">
        <f t="shared" si="19"/>
        <v>0</v>
      </c>
      <c r="I52" s="8">
        <f t="shared" si="19"/>
        <v>213626160</v>
      </c>
      <c r="J52" s="8">
        <f t="shared" si="19"/>
        <v>357326640</v>
      </c>
      <c r="K52" s="8">
        <f t="shared" si="19"/>
        <v>575443440.0000002</v>
      </c>
      <c r="L52" s="8">
        <f t="shared" si="19"/>
        <v>870542640</v>
      </c>
      <c r="M52" s="8">
        <f t="shared" si="19"/>
        <v>382987440</v>
      </c>
    </row>
    <row r="53" spans="4:13" ht="12.75">
      <c r="D53" s="29" t="s">
        <v>1</v>
      </c>
      <c r="F53" s="4"/>
      <c r="G53" s="4"/>
      <c r="H53" s="4"/>
      <c r="I53" s="4"/>
      <c r="J53" s="4"/>
      <c r="K53" s="4"/>
      <c r="L53" s="4"/>
      <c r="M53" s="4"/>
    </row>
    <row r="54" spans="6:13" ht="12.75">
      <c r="F54" s="4"/>
      <c r="G54" s="4"/>
      <c r="H54" s="4"/>
      <c r="I54" s="4"/>
      <c r="J54" s="4"/>
      <c r="K54" s="4"/>
      <c r="L54" s="4"/>
      <c r="M54" s="4"/>
    </row>
    <row r="55" spans="1:13" ht="12.75">
      <c r="A55" s="27">
        <v>28</v>
      </c>
      <c r="B55" s="2" t="s">
        <v>40</v>
      </c>
      <c r="F55" s="14">
        <f aca="true" t="shared" si="20" ref="F55:M55">F50+F52</f>
        <v>226799999.99999994</v>
      </c>
      <c r="G55" s="14">
        <f t="shared" si="20"/>
        <v>536400000</v>
      </c>
      <c r="H55" s="14">
        <f t="shared" si="20"/>
        <v>1548000000</v>
      </c>
      <c r="I55" s="14">
        <f t="shared" si="20"/>
        <v>860978160</v>
      </c>
      <c r="J55" s="14">
        <f t="shared" si="20"/>
        <v>1440134640</v>
      </c>
      <c r="K55" s="14">
        <f t="shared" si="20"/>
        <v>2319211440.000001</v>
      </c>
      <c r="L55" s="14">
        <f t="shared" si="20"/>
        <v>3508550640</v>
      </c>
      <c r="M55" s="14">
        <f t="shared" si="20"/>
        <v>1543555440</v>
      </c>
    </row>
    <row r="56" spans="4:13" ht="12.75">
      <c r="D56" s="29" t="s">
        <v>2</v>
      </c>
      <c r="F56" s="14"/>
      <c r="G56" s="14"/>
      <c r="H56" s="14"/>
      <c r="I56" s="14"/>
      <c r="J56" s="14"/>
      <c r="K56" s="14"/>
      <c r="L56" s="14"/>
      <c r="M56" s="14"/>
    </row>
    <row r="57" spans="6:13" ht="12.75">
      <c r="F57" s="4"/>
      <c r="G57" s="4"/>
      <c r="H57" s="4"/>
      <c r="I57" s="4"/>
      <c r="J57" s="4"/>
      <c r="K57" s="4"/>
      <c r="L57" s="4"/>
      <c r="M57" s="4"/>
    </row>
    <row r="58" spans="1:13" s="15" customFormat="1" ht="12.75">
      <c r="A58" s="27">
        <v>29</v>
      </c>
      <c r="B58" s="15" t="s">
        <v>41</v>
      </c>
      <c r="F58" s="16">
        <f aca="true" t="shared" si="21" ref="F58:M58">F47+F48-F55</f>
        <v>181439999.99999994</v>
      </c>
      <c r="G58" s="16">
        <f t="shared" si="21"/>
        <v>429120000</v>
      </c>
      <c r="H58" s="16">
        <f t="shared" si="21"/>
        <v>1238400000</v>
      </c>
      <c r="I58" s="16">
        <f t="shared" si="21"/>
        <v>577581840</v>
      </c>
      <c r="J58" s="16">
        <f t="shared" si="21"/>
        <v>966105360</v>
      </c>
      <c r="K58" s="16">
        <f t="shared" si="21"/>
        <v>1555828559.999999</v>
      </c>
      <c r="L58" s="16">
        <f t="shared" si="21"/>
        <v>2353689360</v>
      </c>
      <c r="M58" s="16">
        <f t="shared" si="21"/>
        <v>1035484560</v>
      </c>
    </row>
    <row r="59" spans="1:13" s="15" customFormat="1" ht="12.75">
      <c r="A59" s="27"/>
      <c r="D59" s="29" t="s">
        <v>3</v>
      </c>
      <c r="F59" s="16"/>
      <c r="G59" s="16"/>
      <c r="H59" s="16"/>
      <c r="I59" s="16"/>
      <c r="J59" s="16"/>
      <c r="K59" s="16"/>
      <c r="L59" s="16"/>
      <c r="M59" s="16"/>
    </row>
    <row r="60" spans="6:13" ht="12.75">
      <c r="F60" s="4"/>
      <c r="G60" s="4"/>
      <c r="H60" s="4"/>
      <c r="I60" s="4"/>
      <c r="J60" s="4"/>
      <c r="K60" s="4"/>
      <c r="L60" s="4"/>
      <c r="M60" s="4"/>
    </row>
    <row r="61" spans="1:13" ht="12.75">
      <c r="A61" s="27">
        <v>30</v>
      </c>
      <c r="B61" s="4" t="s">
        <v>42</v>
      </c>
      <c r="F61" s="17">
        <f aca="true" t="shared" si="22" ref="F61:M61">F23-F13+F14+(F16*F34*F21)/F33</f>
        <v>10</v>
      </c>
      <c r="G61" s="17">
        <f t="shared" si="22"/>
        <v>10</v>
      </c>
      <c r="H61" s="17">
        <f t="shared" si="22"/>
        <v>10</v>
      </c>
      <c r="I61" s="17">
        <f t="shared" si="22"/>
        <v>15.346</v>
      </c>
      <c r="J61" s="17">
        <f t="shared" si="22"/>
        <v>15.346</v>
      </c>
      <c r="K61" s="17">
        <f t="shared" si="22"/>
        <v>15.346000000000002</v>
      </c>
      <c r="L61" s="17">
        <f t="shared" si="22"/>
        <v>15.346</v>
      </c>
      <c r="M61" s="17">
        <f t="shared" si="22"/>
        <v>15.346</v>
      </c>
    </row>
    <row r="62" spans="2:13" ht="12.75">
      <c r="B62" s="4"/>
      <c r="D62" s="28" t="s">
        <v>4</v>
      </c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27">
        <v>31</v>
      </c>
      <c r="B63" s="2" t="s">
        <v>43</v>
      </c>
      <c r="F63" s="9">
        <f aca="true" t="shared" si="23" ref="F63:M63">F61/F13</f>
        <v>0.2777777777777778</v>
      </c>
      <c r="G63" s="9">
        <f t="shared" si="23"/>
        <v>0.2777777777777778</v>
      </c>
      <c r="H63" s="9">
        <f t="shared" si="23"/>
        <v>0.2777777777777778</v>
      </c>
      <c r="I63" s="9">
        <f t="shared" si="23"/>
        <v>0.42627777777777776</v>
      </c>
      <c r="J63" s="9">
        <f t="shared" si="23"/>
        <v>0.42627777777777776</v>
      </c>
      <c r="K63" s="9">
        <f t="shared" si="23"/>
        <v>0.4262777777777778</v>
      </c>
      <c r="L63" s="9">
        <f t="shared" si="23"/>
        <v>0.42627777777777776</v>
      </c>
      <c r="M63" s="9">
        <f t="shared" si="23"/>
        <v>0.42627777777777776</v>
      </c>
    </row>
    <row r="64" spans="4:13" ht="12.75">
      <c r="D64" s="28" t="s">
        <v>5</v>
      </c>
      <c r="F64" s="9"/>
      <c r="G64" s="9"/>
      <c r="H64" s="9"/>
      <c r="I64" s="9"/>
      <c r="J64" s="9"/>
      <c r="K64" s="9"/>
      <c r="L64" s="9"/>
      <c r="M64" s="9"/>
    </row>
    <row r="65" spans="6:13" ht="12.75">
      <c r="F65" s="9"/>
      <c r="G65" s="9"/>
      <c r="H65" s="9"/>
      <c r="I65" s="9"/>
      <c r="J65" s="9"/>
      <c r="K65" s="9"/>
      <c r="L65" s="9"/>
      <c r="M65" s="9"/>
    </row>
    <row r="66" spans="1:13" s="15" customFormat="1" ht="12.75">
      <c r="A66" s="27">
        <v>32</v>
      </c>
      <c r="B66" s="15" t="s">
        <v>44</v>
      </c>
      <c r="F66" s="18">
        <f aca="true" t="shared" si="24" ref="F66:M66">F61*12*F34</f>
        <v>113399999.99999999</v>
      </c>
      <c r="G66" s="18">
        <f t="shared" si="24"/>
        <v>268200000</v>
      </c>
      <c r="H66" s="18">
        <f t="shared" si="24"/>
        <v>774000000</v>
      </c>
      <c r="I66" s="18">
        <f t="shared" si="24"/>
        <v>496713189.59999996</v>
      </c>
      <c r="J66" s="18">
        <f t="shared" si="24"/>
        <v>830838578.4</v>
      </c>
      <c r="K66" s="18">
        <f t="shared" si="24"/>
        <v>1337993186.4000003</v>
      </c>
      <c r="L66" s="18">
        <f t="shared" si="24"/>
        <v>2024143538.3999999</v>
      </c>
      <c r="M66" s="18">
        <f t="shared" si="24"/>
        <v>890503826.4</v>
      </c>
    </row>
    <row r="67" spans="1:13" s="15" customFormat="1" ht="12.75">
      <c r="A67" s="27"/>
      <c r="D67" s="29" t="s">
        <v>6</v>
      </c>
      <c r="F67" s="18"/>
      <c r="G67" s="18"/>
      <c r="H67" s="18"/>
      <c r="I67" s="18"/>
      <c r="J67" s="18"/>
      <c r="K67" s="18"/>
      <c r="L67" s="18"/>
      <c r="M67" s="18"/>
    </row>
    <row r="68" spans="6:13" ht="12.75">
      <c r="F68" s="4"/>
      <c r="G68" s="4"/>
      <c r="H68" s="4"/>
      <c r="I68" s="4"/>
      <c r="J68" s="4"/>
      <c r="K68" s="4"/>
      <c r="L68" s="4"/>
      <c r="M68" s="4"/>
    </row>
    <row r="69" spans="1:13" s="15" customFormat="1" ht="12.75">
      <c r="A69" s="27">
        <v>33</v>
      </c>
      <c r="B69" s="15" t="s">
        <v>45</v>
      </c>
      <c r="F69" s="16">
        <f aca="true" t="shared" si="25" ref="F69:M69">F58+F66</f>
        <v>294839999.99999994</v>
      </c>
      <c r="G69" s="16">
        <f t="shared" si="25"/>
        <v>697320000</v>
      </c>
      <c r="H69" s="16">
        <f t="shared" si="25"/>
        <v>2012400000</v>
      </c>
      <c r="I69" s="16">
        <f t="shared" si="25"/>
        <v>1074295029.6</v>
      </c>
      <c r="J69" s="16">
        <f t="shared" si="25"/>
        <v>1796943938.4</v>
      </c>
      <c r="K69" s="16">
        <f t="shared" si="25"/>
        <v>2893821746.3999996</v>
      </c>
      <c r="L69" s="16">
        <f t="shared" si="25"/>
        <v>4377832898.4</v>
      </c>
      <c r="M69" s="16">
        <f t="shared" si="25"/>
        <v>1925988386.4</v>
      </c>
    </row>
    <row r="70" spans="1:13" s="15" customFormat="1" ht="12.75">
      <c r="A70" s="27"/>
      <c r="D70" s="29" t="s">
        <v>7</v>
      </c>
      <c r="F70" s="16"/>
      <c r="G70" s="16"/>
      <c r="H70" s="16"/>
      <c r="I70" s="16"/>
      <c r="J70" s="16"/>
      <c r="K70" s="16"/>
      <c r="L70" s="16"/>
      <c r="M70" s="16"/>
    </row>
    <row r="71" spans="6:13" ht="12.75">
      <c r="F71" s="4"/>
      <c r="G71" s="4"/>
      <c r="H71" s="4"/>
      <c r="I71" s="4"/>
      <c r="J71" s="4"/>
      <c r="K71" s="4"/>
      <c r="L71" s="4"/>
      <c r="M71" s="4"/>
    </row>
    <row r="72" spans="1:256" s="22" customFormat="1" ht="12.75">
      <c r="A72" s="27">
        <v>34</v>
      </c>
      <c r="B72" s="19" t="s">
        <v>46</v>
      </c>
      <c r="C72" s="19"/>
      <c r="D72" s="19"/>
      <c r="E72" s="19"/>
      <c r="F72" s="20">
        <f>F69</f>
        <v>294839999.99999994</v>
      </c>
      <c r="G72" s="20">
        <f aca="true" t="shared" si="26" ref="G72:M72">F72+G69</f>
        <v>992160000</v>
      </c>
      <c r="H72" s="20">
        <f t="shared" si="26"/>
        <v>3004560000</v>
      </c>
      <c r="I72" s="20">
        <f t="shared" si="26"/>
        <v>4078855029.6</v>
      </c>
      <c r="J72" s="20">
        <f t="shared" si="26"/>
        <v>5875798968</v>
      </c>
      <c r="K72" s="20">
        <f t="shared" si="26"/>
        <v>8769620714.4</v>
      </c>
      <c r="L72" s="20">
        <f t="shared" si="26"/>
        <v>13147453612.8</v>
      </c>
      <c r="M72" s="20">
        <f t="shared" si="26"/>
        <v>15073441999.199999</v>
      </c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13" s="21" customFormat="1" ht="12.75">
      <c r="A73" s="30">
        <v>35</v>
      </c>
      <c r="B73" s="19" t="s">
        <v>8</v>
      </c>
      <c r="F73" s="20">
        <f>F72</f>
        <v>294839999.99999994</v>
      </c>
      <c r="G73" s="20">
        <f aca="true" t="shared" si="27" ref="G73:M73">G72+F73</f>
        <v>1287000000</v>
      </c>
      <c r="H73" s="20">
        <f t="shared" si="27"/>
        <v>4291560000</v>
      </c>
      <c r="I73" s="20">
        <f t="shared" si="27"/>
        <v>8370415029.6</v>
      </c>
      <c r="J73" s="20">
        <f t="shared" si="27"/>
        <v>14246213997.6</v>
      </c>
      <c r="K73" s="20">
        <f t="shared" si="27"/>
        <v>23015834712</v>
      </c>
      <c r="L73" s="20">
        <f t="shared" si="27"/>
        <v>36163288324.8</v>
      </c>
      <c r="M73" s="20">
        <f t="shared" si="27"/>
        <v>51236730324</v>
      </c>
    </row>
    <row r="74" spans="1:13" s="21" customFormat="1" ht="12.75">
      <c r="A74" s="30"/>
      <c r="F74" s="23"/>
      <c r="G74" s="23"/>
      <c r="H74" s="23"/>
      <c r="I74" s="23"/>
      <c r="J74" s="23"/>
      <c r="K74" s="23"/>
      <c r="L74" s="23"/>
      <c r="M74" s="23"/>
    </row>
    <row r="75" spans="1:13" s="21" customFormat="1" ht="12.75">
      <c r="A75" s="30"/>
      <c r="F75" s="24"/>
      <c r="G75" s="23"/>
      <c r="H75" s="23"/>
      <c r="I75" s="23"/>
      <c r="J75" s="23"/>
      <c r="K75" s="23"/>
      <c r="L75" s="23"/>
      <c r="M75" s="23"/>
    </row>
    <row r="76" spans="1:13" s="21" customFormat="1" ht="12.75">
      <c r="A76" s="30"/>
      <c r="F76" s="23"/>
      <c r="G76" s="23"/>
      <c r="H76" s="23"/>
      <c r="I76" s="23"/>
      <c r="J76" s="23"/>
      <c r="K76" s="23"/>
      <c r="L76" s="23"/>
      <c r="M76" s="23"/>
    </row>
    <row r="77" spans="1:13" s="21" customFormat="1" ht="12.75">
      <c r="A77" s="30"/>
      <c r="F77" s="23"/>
      <c r="G77" s="23"/>
      <c r="H77" s="23"/>
      <c r="I77" s="23"/>
      <c r="J77" s="23"/>
      <c r="K77" s="23"/>
      <c r="L77" s="23"/>
      <c r="M77" s="23"/>
    </row>
    <row r="79" ht="12.75">
      <c r="F79" s="4"/>
    </row>
    <row r="80" spans="6:13" ht="12.75">
      <c r="F80" s="25"/>
      <c r="G80" s="25"/>
      <c r="H80" s="25"/>
      <c r="I80" s="25"/>
      <c r="J80" s="25"/>
      <c r="K80" s="25"/>
      <c r="L80" s="25"/>
      <c r="M80" s="25"/>
    </row>
    <row r="81" spans="6:13" ht="12.75">
      <c r="F81" s="25"/>
      <c r="G81" s="25"/>
      <c r="H81" s="25"/>
      <c r="I81" s="25"/>
      <c r="J81" s="25"/>
      <c r="K81" s="25"/>
      <c r="L81" s="25"/>
      <c r="M81" s="25"/>
    </row>
    <row r="82" spans="6:13" ht="12.75">
      <c r="F82" s="25"/>
      <c r="G82" s="25"/>
      <c r="H82" s="25"/>
      <c r="I82" s="25"/>
      <c r="J82" s="25"/>
      <c r="K82" s="25"/>
      <c r="L82" s="25"/>
      <c r="M82" s="25"/>
    </row>
    <row r="83" spans="6:13" ht="12.75">
      <c r="F83" s="25"/>
      <c r="G83" s="25"/>
      <c r="H83" s="25"/>
      <c r="I83" s="25"/>
      <c r="J83" s="25"/>
      <c r="K83" s="25"/>
      <c r="L83" s="25"/>
      <c r="M83" s="25"/>
    </row>
    <row r="84" spans="6:13" ht="12.75">
      <c r="F84" s="25"/>
      <c r="G84" s="25"/>
      <c r="H84" s="25"/>
      <c r="I84" s="25"/>
      <c r="J84" s="25"/>
      <c r="K84" s="25"/>
      <c r="L84" s="25"/>
      <c r="M84" s="25"/>
    </row>
    <row r="85" spans="6:13" ht="12.75">
      <c r="F85" s="25"/>
      <c r="G85" s="25"/>
      <c r="H85" s="25"/>
      <c r="I85" s="25"/>
      <c r="J85" s="25"/>
      <c r="K85" s="25"/>
      <c r="L85" s="25"/>
      <c r="M85" s="25"/>
    </row>
    <row r="86" spans="6:13" ht="12.75">
      <c r="F86" s="25"/>
      <c r="G86" s="25"/>
      <c r="H86" s="25"/>
      <c r="I86" s="25"/>
      <c r="J86" s="25"/>
      <c r="K86" s="25"/>
      <c r="L86" s="25"/>
      <c r="M86" s="25"/>
    </row>
    <row r="87" spans="6:13" ht="12.75">
      <c r="F87" s="25"/>
      <c r="G87" s="25"/>
      <c r="H87" s="25"/>
      <c r="I87" s="25"/>
      <c r="J87" s="25"/>
      <c r="K87" s="25"/>
      <c r="L87" s="25"/>
      <c r="M87" s="25"/>
    </row>
    <row r="88" spans="6:13" ht="12.75">
      <c r="F88" s="25"/>
      <c r="G88" s="25"/>
      <c r="H88" s="25"/>
      <c r="I88" s="25"/>
      <c r="J88" s="25"/>
      <c r="K88" s="25"/>
      <c r="L88" s="25"/>
      <c r="M88" s="25"/>
    </row>
    <row r="89" spans="6:13" ht="12.75">
      <c r="F89" s="25"/>
      <c r="G89" s="25"/>
      <c r="H89" s="25"/>
      <c r="I89" s="25"/>
      <c r="J89" s="25"/>
      <c r="K89" s="25"/>
      <c r="L89" s="25"/>
      <c r="M89" s="25"/>
    </row>
    <row r="90" spans="5:13" ht="12.75">
      <c r="E90" s="4"/>
      <c r="F90" s="25"/>
      <c r="G90" s="25"/>
      <c r="H90" s="25"/>
      <c r="I90" s="25"/>
      <c r="J90" s="25"/>
      <c r="K90" s="25"/>
      <c r="L90" s="25"/>
      <c r="M90" s="25"/>
    </row>
    <row r="91" spans="5:10" ht="12.75">
      <c r="E91" s="4"/>
      <c r="F91" s="25"/>
      <c r="G91" s="25"/>
      <c r="H91" s="25"/>
      <c r="J91" s="25"/>
    </row>
    <row r="92" spans="5:10" ht="12.75">
      <c r="E92" s="4"/>
      <c r="J92" s="25"/>
    </row>
    <row r="94" spans="5:13" ht="12.75">
      <c r="E94" s="4"/>
      <c r="F94" s="25"/>
      <c r="G94" s="25"/>
      <c r="H94" s="25"/>
      <c r="I94" s="25"/>
      <c r="J94" s="25"/>
      <c r="K94" s="25"/>
      <c r="L94" s="25"/>
      <c r="M94" s="25"/>
    </row>
    <row r="95" spans="5:13" ht="12.75">
      <c r="E95" s="26"/>
      <c r="F95" s="25"/>
      <c r="G95" s="25"/>
      <c r="H95" s="25"/>
      <c r="I95" s="25"/>
      <c r="J95" s="25"/>
      <c r="K95" s="25"/>
      <c r="L95" s="25"/>
      <c r="M95" s="25"/>
    </row>
    <row r="96" spans="5:13" ht="12.75">
      <c r="E96" s="26"/>
      <c r="F96" s="25"/>
      <c r="G96" s="25"/>
      <c r="H96" s="25"/>
      <c r="I96" s="25"/>
      <c r="J96" s="25"/>
      <c r="K96" s="25"/>
      <c r="L96" s="25"/>
      <c r="M96" s="25"/>
    </row>
    <row r="97" ht="12.75">
      <c r="M97" s="25"/>
    </row>
    <row r="98" spans="5:10" ht="12.75">
      <c r="E98" s="4"/>
      <c r="J98" s="25"/>
    </row>
    <row r="99" spans="5:10" ht="12.75">
      <c r="E99" s="4"/>
      <c r="J99" s="25"/>
    </row>
  </sheetData>
  <sheetProtection/>
  <printOptions/>
  <pageMargins left="0.75" right="0.75" top="1" bottom="1" header="0.5" footer="0.5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zoomScale="125" zoomScaleNormal="125" zoomScalePageLayoutView="0" workbookViewId="0" topLeftCell="A1">
      <pane ySplit="4" topLeftCell="A5" activePane="bottomLeft" state="frozen"/>
      <selection pane="topLeft" activeCell="A13" sqref="A13"/>
      <selection pane="bottomLeft" activeCell="A1" sqref="A1"/>
    </sheetView>
  </sheetViews>
  <sheetFormatPr defaultColWidth="10.75390625" defaultRowHeight="12.75"/>
  <cols>
    <col min="1" max="1" width="10.75390625" style="27" customWidth="1"/>
    <col min="2" max="2" width="1.625" style="2" customWidth="1"/>
    <col min="3" max="4" width="1.37890625" style="2" customWidth="1"/>
    <col min="5" max="5" width="35.75390625" style="2" customWidth="1"/>
    <col min="6" max="6" width="14.875" style="2" customWidth="1"/>
    <col min="7" max="7" width="14.00390625" style="2" customWidth="1"/>
    <col min="8" max="8" width="15.375" style="2" customWidth="1"/>
    <col min="9" max="9" width="14.875" style="2" customWidth="1"/>
    <col min="10" max="10" width="15.125" style="2" customWidth="1"/>
    <col min="11" max="11" width="15.00390625" style="2" customWidth="1"/>
    <col min="12" max="12" width="15.125" style="2" customWidth="1"/>
    <col min="13" max="13" width="15.00390625" style="2" customWidth="1"/>
    <col min="14" max="14" width="2.375" style="2" customWidth="1"/>
    <col min="15" max="16384" width="10.75390625" style="2" customWidth="1"/>
  </cols>
  <sheetData>
    <row r="1" ht="18">
      <c r="A1" s="1" t="s">
        <v>60</v>
      </c>
    </row>
    <row r="2" spans="1:5" ht="12.75">
      <c r="A2" s="32" t="s">
        <v>61</v>
      </c>
      <c r="E2" s="33">
        <v>36</v>
      </c>
    </row>
    <row r="3" spans="5:6" ht="12.75">
      <c r="E3" s="31"/>
      <c r="F3" s="2" t="s">
        <v>10</v>
      </c>
    </row>
    <row r="4" spans="6:13" ht="12.75">
      <c r="F4" s="2">
        <v>1999</v>
      </c>
      <c r="G4" s="2">
        <f aca="true" t="shared" si="0" ref="G4:M4">F4+1</f>
        <v>2000</v>
      </c>
      <c r="H4" s="2">
        <f t="shared" si="0"/>
        <v>2001</v>
      </c>
      <c r="I4" s="2">
        <f t="shared" si="0"/>
        <v>2002</v>
      </c>
      <c r="J4" s="2">
        <f t="shared" si="0"/>
        <v>2003</v>
      </c>
      <c r="K4" s="2">
        <f t="shared" si="0"/>
        <v>2004</v>
      </c>
      <c r="L4" s="2">
        <f t="shared" si="0"/>
        <v>2005</v>
      </c>
      <c r="M4" s="2">
        <f t="shared" si="0"/>
        <v>2006</v>
      </c>
    </row>
    <row r="5" ht="12.75"/>
    <row r="6" spans="1:2" ht="12.75">
      <c r="A6" s="27" t="s">
        <v>51</v>
      </c>
      <c r="B6" s="3" t="s">
        <v>11</v>
      </c>
    </row>
    <row r="7" ht="12.75">
      <c r="B7" s="4" t="s">
        <v>12</v>
      </c>
    </row>
    <row r="8" spans="1:13" ht="12.75">
      <c r="A8" s="27">
        <v>1</v>
      </c>
      <c r="C8" s="2" t="s">
        <v>13</v>
      </c>
      <c r="F8" s="5">
        <f aca="true" t="shared" si="1" ref="F8:L8">G8-1000000</f>
        <v>105000000</v>
      </c>
      <c r="G8" s="5">
        <f t="shared" si="1"/>
        <v>106000000</v>
      </c>
      <c r="H8" s="5">
        <f t="shared" si="1"/>
        <v>107000000</v>
      </c>
      <c r="I8" s="5">
        <f t="shared" si="1"/>
        <v>108000000</v>
      </c>
      <c r="J8" s="5">
        <f t="shared" si="1"/>
        <v>109000000</v>
      </c>
      <c r="K8" s="5">
        <f t="shared" si="1"/>
        <v>110000000</v>
      </c>
      <c r="L8" s="5">
        <f t="shared" si="1"/>
        <v>111000000</v>
      </c>
      <c r="M8" s="6">
        <v>112000000</v>
      </c>
    </row>
    <row r="9" spans="1:13" ht="12.75">
      <c r="A9" s="27">
        <v>2</v>
      </c>
      <c r="C9" s="4" t="s">
        <v>14</v>
      </c>
      <c r="D9" s="4"/>
      <c r="F9" s="7">
        <v>0.338</v>
      </c>
      <c r="G9" s="7">
        <v>0.415</v>
      </c>
      <c r="H9" s="7">
        <v>0.503</v>
      </c>
      <c r="I9" s="7">
        <v>0.525</v>
      </c>
      <c r="J9" s="7">
        <v>0.546</v>
      </c>
      <c r="K9" s="7">
        <v>0.6</v>
      </c>
      <c r="L9" s="7">
        <v>0.66</v>
      </c>
      <c r="M9" s="7">
        <v>0.73</v>
      </c>
    </row>
    <row r="10" spans="1:13" ht="12.75">
      <c r="A10" s="27">
        <v>3</v>
      </c>
      <c r="E10" s="2" t="s">
        <v>15</v>
      </c>
      <c r="F10" s="7">
        <v>0.009</v>
      </c>
      <c r="G10" s="7">
        <v>0.03</v>
      </c>
      <c r="H10" s="7">
        <v>0.09</v>
      </c>
      <c r="I10" s="7">
        <v>0.12</v>
      </c>
      <c r="J10" s="7">
        <v>0.17</v>
      </c>
      <c r="K10" s="7">
        <v>0.25</v>
      </c>
      <c r="L10" s="7">
        <v>0.37</v>
      </c>
      <c r="M10" s="7">
        <v>0.42</v>
      </c>
    </row>
    <row r="11" spans="1:13" ht="12.75">
      <c r="A11" s="27">
        <v>4</v>
      </c>
      <c r="E11" s="4" t="s">
        <v>16</v>
      </c>
      <c r="F11" s="7">
        <f aca="true" t="shared" si="2" ref="F11:M11">F9-F10</f>
        <v>0.329</v>
      </c>
      <c r="G11" s="7">
        <f t="shared" si="2"/>
        <v>0.385</v>
      </c>
      <c r="H11" s="7">
        <f t="shared" si="2"/>
        <v>0.41300000000000003</v>
      </c>
      <c r="I11" s="7">
        <f t="shared" si="2"/>
        <v>0.405</v>
      </c>
      <c r="J11" s="7">
        <f t="shared" si="2"/>
        <v>0.376</v>
      </c>
      <c r="K11" s="7">
        <f t="shared" si="2"/>
        <v>0.35</v>
      </c>
      <c r="L11" s="7">
        <f t="shared" si="2"/>
        <v>0.29000000000000004</v>
      </c>
      <c r="M11" s="7">
        <f t="shared" si="2"/>
        <v>0.31</v>
      </c>
    </row>
    <row r="12" spans="2:13" ht="12.75">
      <c r="B12" s="4" t="s">
        <v>17</v>
      </c>
      <c r="C12" s="4"/>
      <c r="D12" s="4"/>
      <c r="F12" s="7"/>
      <c r="G12" s="7"/>
      <c r="H12" s="7"/>
      <c r="I12" s="7"/>
      <c r="J12" s="7"/>
      <c r="K12" s="7"/>
      <c r="L12" s="7"/>
      <c r="M12" s="7"/>
    </row>
    <row r="13" spans="1:13" ht="12.75">
      <c r="A13" s="27">
        <v>5</v>
      </c>
      <c r="C13" s="2" t="s">
        <v>18</v>
      </c>
      <c r="F13" s="8">
        <f>$E$2</f>
        <v>36</v>
      </c>
      <c r="G13" s="8">
        <f aca="true" t="shared" si="3" ref="G13:M13">$E$2</f>
        <v>36</v>
      </c>
      <c r="H13" s="8">
        <f t="shared" si="3"/>
        <v>36</v>
      </c>
      <c r="I13" s="8">
        <f t="shared" si="3"/>
        <v>36</v>
      </c>
      <c r="J13" s="8">
        <f t="shared" si="3"/>
        <v>36</v>
      </c>
      <c r="K13" s="8">
        <f t="shared" si="3"/>
        <v>36</v>
      </c>
      <c r="L13" s="8">
        <f t="shared" si="3"/>
        <v>36</v>
      </c>
      <c r="M13" s="8">
        <f t="shared" si="3"/>
        <v>36</v>
      </c>
    </row>
    <row r="14" spans="1:13" ht="12.75">
      <c r="A14" s="27">
        <v>6</v>
      </c>
      <c r="C14" s="2" t="s">
        <v>19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</row>
    <row r="15" spans="3:13" ht="12.75" hidden="1">
      <c r="C15" s="2" t="s">
        <v>20</v>
      </c>
      <c r="F15" s="8">
        <f aca="true" t="shared" si="4" ref="F15:M15">F13-F14</f>
        <v>16</v>
      </c>
      <c r="G15" s="8">
        <f t="shared" si="4"/>
        <v>16</v>
      </c>
      <c r="H15" s="8">
        <f t="shared" si="4"/>
        <v>16</v>
      </c>
      <c r="I15" s="8">
        <f t="shared" si="4"/>
        <v>16</v>
      </c>
      <c r="J15" s="8">
        <f t="shared" si="4"/>
        <v>16</v>
      </c>
      <c r="K15" s="8">
        <f t="shared" si="4"/>
        <v>16</v>
      </c>
      <c r="L15" s="8">
        <f t="shared" si="4"/>
        <v>16</v>
      </c>
      <c r="M15" s="8">
        <f t="shared" si="4"/>
        <v>16</v>
      </c>
    </row>
    <row r="16" spans="1:13" ht="12.75">
      <c r="A16" s="27">
        <v>7</v>
      </c>
      <c r="C16" s="2" t="s">
        <v>21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</row>
    <row r="17" spans="2:13" ht="12.75">
      <c r="B17" s="4" t="s">
        <v>22</v>
      </c>
      <c r="F17" s="8"/>
      <c r="G17" s="8"/>
      <c r="H17" s="8"/>
      <c r="I17" s="8"/>
      <c r="J17" s="8"/>
      <c r="K17" s="8"/>
      <c r="L17" s="8"/>
      <c r="M17" s="8"/>
    </row>
    <row r="18" spans="1:13" ht="12.75">
      <c r="A18" s="27">
        <v>8</v>
      </c>
      <c r="C18" s="2" t="s">
        <v>23</v>
      </c>
      <c r="F18" s="9">
        <v>0.81</v>
      </c>
      <c r="G18" s="9">
        <v>0.81</v>
      </c>
      <c r="H18" s="9">
        <v>0.81</v>
      </c>
      <c r="I18" s="9">
        <v>0.81</v>
      </c>
      <c r="J18" s="9">
        <v>0.81</v>
      </c>
      <c r="K18" s="9">
        <v>0.81</v>
      </c>
      <c r="L18" s="9">
        <v>0.81</v>
      </c>
      <c r="M18" s="9">
        <v>0.81</v>
      </c>
    </row>
    <row r="19" spans="1:13" ht="12.75">
      <c r="A19" s="27">
        <v>9</v>
      </c>
      <c r="C19" s="4" t="s">
        <v>24</v>
      </c>
      <c r="D19" s="4"/>
      <c r="F19" s="10">
        <v>23600000</v>
      </c>
      <c r="G19" s="10">
        <v>26200000</v>
      </c>
      <c r="H19" s="10">
        <v>26300000</v>
      </c>
      <c r="I19" s="10">
        <v>18400000</v>
      </c>
      <c r="J19" s="10">
        <v>16000000</v>
      </c>
      <c r="K19" s="10">
        <v>13800000</v>
      </c>
      <c r="L19" s="10">
        <v>12100000</v>
      </c>
      <c r="M19" s="10">
        <v>10500000</v>
      </c>
    </row>
    <row r="20" spans="1:13" ht="12.75">
      <c r="A20" s="27">
        <v>10</v>
      </c>
      <c r="C20" s="4" t="s">
        <v>47</v>
      </c>
      <c r="D20" s="4"/>
      <c r="F20" s="10"/>
      <c r="G20" s="10">
        <f aca="true" t="shared" si="5" ref="G20:M20">G19-F19</f>
        <v>2600000</v>
      </c>
      <c r="H20" s="10">
        <f t="shared" si="5"/>
        <v>100000</v>
      </c>
      <c r="I20" s="10">
        <f t="shared" si="5"/>
        <v>-7900000</v>
      </c>
      <c r="J20" s="10">
        <f t="shared" si="5"/>
        <v>-2400000</v>
      </c>
      <c r="K20" s="10">
        <f t="shared" si="5"/>
        <v>-2200000</v>
      </c>
      <c r="L20" s="10">
        <f t="shared" si="5"/>
        <v>-1700000</v>
      </c>
      <c r="M20" s="10">
        <f t="shared" si="5"/>
        <v>-1600000</v>
      </c>
    </row>
    <row r="21" spans="1:13" ht="12.75">
      <c r="A21" s="27">
        <v>11</v>
      </c>
      <c r="C21" s="2" t="s">
        <v>25</v>
      </c>
      <c r="F21" s="9">
        <v>0</v>
      </c>
      <c r="G21" s="9">
        <v>0</v>
      </c>
      <c r="H21" s="9">
        <v>0</v>
      </c>
      <c r="I21" s="9">
        <v>0.33</v>
      </c>
      <c r="J21" s="9">
        <v>0.33</v>
      </c>
      <c r="K21" s="9">
        <v>0.33</v>
      </c>
      <c r="L21" s="9">
        <v>0.33</v>
      </c>
      <c r="M21" s="9">
        <v>0.33</v>
      </c>
    </row>
    <row r="22" spans="1:13" ht="12.75">
      <c r="A22" s="27">
        <v>12</v>
      </c>
      <c r="C22" s="2" t="s">
        <v>26</v>
      </c>
      <c r="F22" s="11">
        <f aca="true" t="shared" si="6" ref="F22:M22">F16*F21</f>
        <v>0</v>
      </c>
      <c r="G22" s="11">
        <f t="shared" si="6"/>
        <v>0</v>
      </c>
      <c r="H22" s="11">
        <f t="shared" si="6"/>
        <v>0</v>
      </c>
      <c r="I22" s="12">
        <f t="shared" si="6"/>
        <v>6.6000000000000005</v>
      </c>
      <c r="J22" s="12">
        <f t="shared" si="6"/>
        <v>6.6000000000000005</v>
      </c>
      <c r="K22" s="12">
        <f t="shared" si="6"/>
        <v>6.6000000000000005</v>
      </c>
      <c r="L22" s="12">
        <f t="shared" si="6"/>
        <v>6.6000000000000005</v>
      </c>
      <c r="M22" s="12">
        <f t="shared" si="6"/>
        <v>6.6000000000000005</v>
      </c>
    </row>
    <row r="23" spans="1:13" ht="12.75">
      <c r="A23" s="27">
        <v>13</v>
      </c>
      <c r="C23" s="2" t="s">
        <v>27</v>
      </c>
      <c r="F23" s="8">
        <v>26</v>
      </c>
      <c r="G23" s="8">
        <v>26</v>
      </c>
      <c r="H23" s="8">
        <v>26</v>
      </c>
      <c r="I23" s="8">
        <v>26</v>
      </c>
      <c r="J23" s="8">
        <v>26</v>
      </c>
      <c r="K23" s="8">
        <v>26</v>
      </c>
      <c r="L23" s="8">
        <v>26</v>
      </c>
      <c r="M23" s="8">
        <v>26</v>
      </c>
    </row>
    <row r="24" spans="6:13" ht="12.75">
      <c r="F24" s="8"/>
      <c r="G24" s="8"/>
      <c r="H24" s="8"/>
      <c r="I24" s="8"/>
      <c r="J24" s="8"/>
      <c r="K24" s="8"/>
      <c r="L24" s="8"/>
      <c r="M24" s="8"/>
    </row>
    <row r="25" spans="2:13" ht="12.75">
      <c r="B25" s="3" t="s">
        <v>28</v>
      </c>
      <c r="F25" s="4"/>
      <c r="G25" s="4"/>
      <c r="H25" s="4"/>
      <c r="I25" s="4"/>
      <c r="J25" s="4"/>
      <c r="K25" s="4"/>
      <c r="L25" s="4"/>
      <c r="M25" s="4"/>
    </row>
    <row r="26" spans="1:13" ht="12.75">
      <c r="A26" s="27">
        <v>14</v>
      </c>
      <c r="B26" s="2" t="s">
        <v>29</v>
      </c>
      <c r="F26" s="13">
        <f aca="true" t="shared" si="7" ref="F26:M26">F9*F$8</f>
        <v>35490000</v>
      </c>
      <c r="G26" s="13">
        <f t="shared" si="7"/>
        <v>43990000</v>
      </c>
      <c r="H26" s="13">
        <f t="shared" si="7"/>
        <v>53821000</v>
      </c>
      <c r="I26" s="13">
        <f t="shared" si="7"/>
        <v>56700000</v>
      </c>
      <c r="J26" s="13">
        <f t="shared" si="7"/>
        <v>59514000.00000001</v>
      </c>
      <c r="K26" s="13">
        <f t="shared" si="7"/>
        <v>66000000</v>
      </c>
      <c r="L26" s="13">
        <f t="shared" si="7"/>
        <v>73260000</v>
      </c>
      <c r="M26" s="13">
        <f t="shared" si="7"/>
        <v>81760000</v>
      </c>
    </row>
    <row r="27" spans="4:13" ht="12.75">
      <c r="D27" s="28" t="s">
        <v>52</v>
      </c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7">
        <v>15</v>
      </c>
      <c r="C28" s="2" t="s">
        <v>30</v>
      </c>
      <c r="F28" s="13">
        <f aca="true" t="shared" si="8" ref="F28:M28">F10*F$8</f>
        <v>944999.9999999999</v>
      </c>
      <c r="G28" s="13">
        <f t="shared" si="8"/>
        <v>3180000</v>
      </c>
      <c r="H28" s="13">
        <f t="shared" si="8"/>
        <v>9630000</v>
      </c>
      <c r="I28" s="13">
        <f t="shared" si="8"/>
        <v>12960000</v>
      </c>
      <c r="J28" s="13">
        <f t="shared" si="8"/>
        <v>18530000</v>
      </c>
      <c r="K28" s="13">
        <f t="shared" si="8"/>
        <v>27500000</v>
      </c>
      <c r="L28" s="13">
        <f t="shared" si="8"/>
        <v>41070000</v>
      </c>
      <c r="M28" s="13">
        <f t="shared" si="8"/>
        <v>47040000</v>
      </c>
    </row>
    <row r="29" spans="4:13" ht="12.75">
      <c r="D29" s="28" t="s">
        <v>53</v>
      </c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27">
        <v>16</v>
      </c>
      <c r="C30" s="2" t="s">
        <v>31</v>
      </c>
      <c r="F30" s="13">
        <f aca="true" t="shared" si="9" ref="F30:M30">F11*F$8</f>
        <v>34545000</v>
      </c>
      <c r="G30" s="13">
        <f t="shared" si="9"/>
        <v>40810000</v>
      </c>
      <c r="H30" s="13">
        <f t="shared" si="9"/>
        <v>44191000</v>
      </c>
      <c r="I30" s="13">
        <f t="shared" si="9"/>
        <v>43740000</v>
      </c>
      <c r="J30" s="13">
        <f t="shared" si="9"/>
        <v>40984000</v>
      </c>
      <c r="K30" s="13">
        <f t="shared" si="9"/>
        <v>38500000</v>
      </c>
      <c r="L30" s="13">
        <f t="shared" si="9"/>
        <v>32190000.000000004</v>
      </c>
      <c r="M30" s="13">
        <f t="shared" si="9"/>
        <v>34720000</v>
      </c>
    </row>
    <row r="31" spans="4:13" ht="12.75">
      <c r="D31" s="28" t="s">
        <v>54</v>
      </c>
      <c r="F31" s="13"/>
      <c r="G31" s="13"/>
      <c r="H31" s="13"/>
      <c r="I31" s="13"/>
      <c r="J31" s="13"/>
      <c r="K31" s="13"/>
      <c r="L31" s="13"/>
      <c r="M31" s="13"/>
    </row>
    <row r="32" spans="6:13" ht="12.75"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27">
        <v>17</v>
      </c>
      <c r="B33" s="4" t="s">
        <v>9</v>
      </c>
      <c r="F33" s="13">
        <f>F28</f>
        <v>944999.9999999999</v>
      </c>
      <c r="G33" s="13">
        <f aca="true" t="shared" si="10" ref="G33:M33">G28-F28</f>
        <v>2235000</v>
      </c>
      <c r="H33" s="13">
        <f t="shared" si="10"/>
        <v>6450000</v>
      </c>
      <c r="I33" s="13">
        <f t="shared" si="10"/>
        <v>3330000</v>
      </c>
      <c r="J33" s="13">
        <f t="shared" si="10"/>
        <v>5570000</v>
      </c>
      <c r="K33" s="13">
        <f t="shared" si="10"/>
        <v>8970000</v>
      </c>
      <c r="L33" s="13">
        <f t="shared" si="10"/>
        <v>13570000</v>
      </c>
      <c r="M33" s="13">
        <f t="shared" si="10"/>
        <v>5970000</v>
      </c>
    </row>
    <row r="34" spans="1:13" ht="12.75">
      <c r="A34" s="27">
        <v>18</v>
      </c>
      <c r="C34" s="4" t="s">
        <v>32</v>
      </c>
      <c r="D34" s="4"/>
      <c r="F34" s="13">
        <f aca="true" t="shared" si="11" ref="F34:M34">F33*F18</f>
        <v>765450</v>
      </c>
      <c r="G34" s="13">
        <f t="shared" si="11"/>
        <v>1810350.0000000002</v>
      </c>
      <c r="H34" s="13">
        <f t="shared" si="11"/>
        <v>5224500</v>
      </c>
      <c r="I34" s="13">
        <f t="shared" si="11"/>
        <v>2697300</v>
      </c>
      <c r="J34" s="13">
        <f t="shared" si="11"/>
        <v>4511700</v>
      </c>
      <c r="K34" s="13">
        <f t="shared" si="11"/>
        <v>7265700.000000001</v>
      </c>
      <c r="L34" s="13">
        <f t="shared" si="11"/>
        <v>10991700</v>
      </c>
      <c r="M34" s="13">
        <f t="shared" si="11"/>
        <v>4835700</v>
      </c>
    </row>
    <row r="35" spans="3:13" ht="12.75">
      <c r="C35" s="4"/>
      <c r="D35" s="29" t="s">
        <v>55</v>
      </c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7">
        <v>19</v>
      </c>
      <c r="C36" s="2" t="s">
        <v>33</v>
      </c>
      <c r="F36" s="13">
        <f aca="true" t="shared" si="12" ref="F36:M36">F33-F34</f>
        <v>179549.99999999988</v>
      </c>
      <c r="G36" s="13">
        <f t="shared" si="12"/>
        <v>424649.99999999977</v>
      </c>
      <c r="H36" s="13">
        <f t="shared" si="12"/>
        <v>1225500</v>
      </c>
      <c r="I36" s="13">
        <f t="shared" si="12"/>
        <v>632700</v>
      </c>
      <c r="J36" s="13">
        <f t="shared" si="12"/>
        <v>1058300</v>
      </c>
      <c r="K36" s="13">
        <f t="shared" si="12"/>
        <v>1704299.999999999</v>
      </c>
      <c r="L36" s="13">
        <f t="shared" si="12"/>
        <v>2578300</v>
      </c>
      <c r="M36" s="13">
        <f t="shared" si="12"/>
        <v>1134300</v>
      </c>
    </row>
    <row r="37" spans="4:13" ht="12.75">
      <c r="D37" s="29" t="s">
        <v>56</v>
      </c>
      <c r="F37" s="13"/>
      <c r="G37" s="13"/>
      <c r="H37" s="13"/>
      <c r="I37" s="13"/>
      <c r="J37" s="13"/>
      <c r="K37" s="13"/>
      <c r="L37" s="13"/>
      <c r="M37" s="13"/>
    </row>
    <row r="38" spans="6:13" ht="12.75"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27">
        <v>20</v>
      </c>
      <c r="B39" s="2" t="s">
        <v>34</v>
      </c>
      <c r="F39" s="13">
        <f>F34</f>
        <v>765450</v>
      </c>
      <c r="G39" s="13">
        <f aca="true" t="shared" si="13" ref="G39:M39">G34+F39</f>
        <v>2575800</v>
      </c>
      <c r="H39" s="13">
        <f t="shared" si="13"/>
        <v>7800300</v>
      </c>
      <c r="I39" s="13">
        <f t="shared" si="13"/>
        <v>10497600</v>
      </c>
      <c r="J39" s="13">
        <f t="shared" si="13"/>
        <v>15009300</v>
      </c>
      <c r="K39" s="13">
        <f t="shared" si="13"/>
        <v>22275000</v>
      </c>
      <c r="L39" s="13">
        <f t="shared" si="13"/>
        <v>33266700</v>
      </c>
      <c r="M39" s="13">
        <f t="shared" si="13"/>
        <v>38102400</v>
      </c>
    </row>
    <row r="40" spans="1:13" ht="12.75">
      <c r="A40" s="27">
        <v>21</v>
      </c>
      <c r="B40" s="2" t="s">
        <v>35</v>
      </c>
      <c r="F40" s="13">
        <f>F36</f>
        <v>179549.99999999988</v>
      </c>
      <c r="G40" s="13">
        <f aca="true" t="shared" si="14" ref="G40:M40">G36+F40</f>
        <v>604199.9999999997</v>
      </c>
      <c r="H40" s="13">
        <f t="shared" si="14"/>
        <v>1829699.9999999995</v>
      </c>
      <c r="I40" s="13">
        <f t="shared" si="14"/>
        <v>2462399.9999999995</v>
      </c>
      <c r="J40" s="13">
        <f t="shared" si="14"/>
        <v>3520699.9999999995</v>
      </c>
      <c r="K40" s="13">
        <f t="shared" si="14"/>
        <v>5224999.999999998</v>
      </c>
      <c r="L40" s="13">
        <f t="shared" si="14"/>
        <v>7803299.999999998</v>
      </c>
      <c r="M40" s="13">
        <f t="shared" si="14"/>
        <v>8937599.999999998</v>
      </c>
    </row>
    <row r="41" spans="6:13" ht="12.75">
      <c r="F41" s="4"/>
      <c r="G41" s="4"/>
      <c r="H41" s="4"/>
      <c r="I41" s="4"/>
      <c r="J41" s="4"/>
      <c r="K41" s="4"/>
      <c r="L41" s="4"/>
      <c r="M41" s="4"/>
    </row>
    <row r="42" spans="1:13" ht="12.75">
      <c r="A42" s="27">
        <v>22</v>
      </c>
      <c r="B42" s="2" t="s">
        <v>36</v>
      </c>
      <c r="F42" s="8">
        <f aca="true" t="shared" si="15" ref="F42:M42">F28*F13*12</f>
        <v>408239999.9999999</v>
      </c>
      <c r="G42" s="8">
        <f t="shared" si="15"/>
        <v>1373760000</v>
      </c>
      <c r="H42" s="8">
        <f t="shared" si="15"/>
        <v>4160160000</v>
      </c>
      <c r="I42" s="8">
        <f t="shared" si="15"/>
        <v>5598720000</v>
      </c>
      <c r="J42" s="8">
        <f t="shared" si="15"/>
        <v>8004960000</v>
      </c>
      <c r="K42" s="8">
        <f t="shared" si="15"/>
        <v>11880000000</v>
      </c>
      <c r="L42" s="8">
        <f t="shared" si="15"/>
        <v>17742240000</v>
      </c>
      <c r="M42" s="8">
        <f t="shared" si="15"/>
        <v>20321280000</v>
      </c>
    </row>
    <row r="43" spans="4:13" ht="12.75">
      <c r="D43" s="29" t="s">
        <v>57</v>
      </c>
      <c r="F43" s="8"/>
      <c r="G43" s="8"/>
      <c r="H43" s="8"/>
      <c r="I43" s="8"/>
      <c r="J43" s="8"/>
      <c r="K43" s="8"/>
      <c r="L43" s="8"/>
      <c r="M43" s="8"/>
    </row>
    <row r="44" spans="1:13" ht="12.75">
      <c r="A44" s="27">
        <v>23</v>
      </c>
      <c r="B44" s="2" t="s">
        <v>37</v>
      </c>
      <c r="F44" s="8">
        <f aca="true" t="shared" si="16" ref="F44:M44">F30*F14*12</f>
        <v>8290800000</v>
      </c>
      <c r="G44" s="8">
        <f t="shared" si="16"/>
        <v>9794400000</v>
      </c>
      <c r="H44" s="8">
        <f t="shared" si="16"/>
        <v>10605840000</v>
      </c>
      <c r="I44" s="8">
        <f t="shared" si="16"/>
        <v>10497600000</v>
      </c>
      <c r="J44" s="8">
        <f t="shared" si="16"/>
        <v>9836160000</v>
      </c>
      <c r="K44" s="8">
        <f t="shared" si="16"/>
        <v>9240000000</v>
      </c>
      <c r="L44" s="8">
        <f t="shared" si="16"/>
        <v>7725600000.000002</v>
      </c>
      <c r="M44" s="8">
        <f t="shared" si="16"/>
        <v>8332800000</v>
      </c>
    </row>
    <row r="45" spans="4:13" ht="12.75">
      <c r="D45" s="29" t="s">
        <v>58</v>
      </c>
      <c r="F45" s="8"/>
      <c r="G45" s="8"/>
      <c r="H45" s="8"/>
      <c r="I45" s="8"/>
      <c r="J45" s="8"/>
      <c r="K45" s="8"/>
      <c r="L45" s="8"/>
      <c r="M45" s="8"/>
    </row>
    <row r="46" spans="6:13" ht="12.75">
      <c r="F46" s="4"/>
      <c r="G46" s="4"/>
      <c r="H46" s="4"/>
      <c r="I46" s="4"/>
      <c r="J46" s="4"/>
      <c r="K46" s="4"/>
      <c r="L46" s="4"/>
      <c r="M46" s="4"/>
    </row>
    <row r="47" spans="1:13" ht="12.75">
      <c r="A47" s="27">
        <v>24</v>
      </c>
      <c r="B47" s="4" t="s">
        <v>48</v>
      </c>
      <c r="F47" s="8">
        <f aca="true" t="shared" si="17" ref="F47:M47">F34*F13*12</f>
        <v>330674400</v>
      </c>
      <c r="G47" s="8">
        <f t="shared" si="17"/>
        <v>782071200.0000001</v>
      </c>
      <c r="H47" s="8">
        <f t="shared" si="17"/>
        <v>2256984000</v>
      </c>
      <c r="I47" s="8">
        <f t="shared" si="17"/>
        <v>1165233600</v>
      </c>
      <c r="J47" s="8">
        <f t="shared" si="17"/>
        <v>1949054400</v>
      </c>
      <c r="K47" s="8">
        <f t="shared" si="17"/>
        <v>3138782400.0000005</v>
      </c>
      <c r="L47" s="8">
        <f t="shared" si="17"/>
        <v>4748414400</v>
      </c>
      <c r="M47" s="8">
        <f t="shared" si="17"/>
        <v>2089022400</v>
      </c>
    </row>
    <row r="48" spans="1:13" ht="12.75">
      <c r="A48" s="27">
        <v>25</v>
      </c>
      <c r="B48" s="2" t="s">
        <v>49</v>
      </c>
      <c r="F48" s="11">
        <f>F40*F13*12</f>
        <v>77565599.99999996</v>
      </c>
      <c r="G48" s="11">
        <f>G40*G13*12</f>
        <v>261014399.99999988</v>
      </c>
      <c r="H48" s="11">
        <f>H40*H13*12</f>
        <v>790430399.9999998</v>
      </c>
      <c r="I48" s="8">
        <f>I36*I13*12</f>
        <v>273326400</v>
      </c>
      <c r="J48" s="8">
        <f>J36*J13*12</f>
        <v>457185600</v>
      </c>
      <c r="K48" s="8">
        <f>K36*K13*12</f>
        <v>736257599.9999996</v>
      </c>
      <c r="L48" s="8">
        <f>L36*L13*12</f>
        <v>1113825600</v>
      </c>
      <c r="M48" s="8">
        <f>M36*M13*12</f>
        <v>490017600</v>
      </c>
    </row>
    <row r="49" spans="6:13" ht="12.75">
      <c r="F49" s="4"/>
      <c r="G49" s="4"/>
      <c r="H49" s="4"/>
      <c r="I49" s="4"/>
      <c r="J49" s="4"/>
      <c r="K49" s="4"/>
      <c r="L49" s="4"/>
      <c r="M49" s="4"/>
    </row>
    <row r="50" spans="1:13" ht="12.75">
      <c r="A50" s="27">
        <v>26</v>
      </c>
      <c r="B50" s="2" t="s">
        <v>38</v>
      </c>
      <c r="F50" s="8">
        <f aca="true" t="shared" si="18" ref="F50:M50">F34*F14*12</f>
        <v>183708000</v>
      </c>
      <c r="G50" s="8">
        <f t="shared" si="18"/>
        <v>434484000.0000001</v>
      </c>
      <c r="H50" s="8">
        <f t="shared" si="18"/>
        <v>1253880000</v>
      </c>
      <c r="I50" s="8">
        <f t="shared" si="18"/>
        <v>647352000</v>
      </c>
      <c r="J50" s="8">
        <f t="shared" si="18"/>
        <v>1082808000</v>
      </c>
      <c r="K50" s="8">
        <f t="shared" si="18"/>
        <v>1743768000.0000005</v>
      </c>
      <c r="L50" s="8">
        <f t="shared" si="18"/>
        <v>2638008000</v>
      </c>
      <c r="M50" s="8">
        <f t="shared" si="18"/>
        <v>1160568000</v>
      </c>
    </row>
    <row r="51" spans="4:13" ht="12.75">
      <c r="D51" s="29" t="s">
        <v>0</v>
      </c>
      <c r="F51" s="8"/>
      <c r="G51" s="8"/>
      <c r="H51" s="8"/>
      <c r="I51" s="8"/>
      <c r="J51" s="8"/>
      <c r="K51" s="8"/>
      <c r="L51" s="8"/>
      <c r="M51" s="8"/>
    </row>
    <row r="52" spans="1:13" ht="12.75">
      <c r="A52" s="27">
        <v>27</v>
      </c>
      <c r="B52" s="2" t="s">
        <v>39</v>
      </c>
      <c r="F52" s="11">
        <f aca="true" t="shared" si="19" ref="F52:M52">F16*F34*F21*12</f>
        <v>0</v>
      </c>
      <c r="G52" s="11">
        <f t="shared" si="19"/>
        <v>0</v>
      </c>
      <c r="H52" s="11">
        <f t="shared" si="19"/>
        <v>0</v>
      </c>
      <c r="I52" s="8">
        <f t="shared" si="19"/>
        <v>213626160</v>
      </c>
      <c r="J52" s="8">
        <f t="shared" si="19"/>
        <v>357326640</v>
      </c>
      <c r="K52" s="8">
        <f t="shared" si="19"/>
        <v>575443440.0000002</v>
      </c>
      <c r="L52" s="8">
        <f t="shared" si="19"/>
        <v>870542640</v>
      </c>
      <c r="M52" s="8">
        <f t="shared" si="19"/>
        <v>382987440</v>
      </c>
    </row>
    <row r="53" spans="4:13" ht="12.75">
      <c r="D53" s="29" t="s">
        <v>1</v>
      </c>
      <c r="F53" s="4"/>
      <c r="G53" s="4"/>
      <c r="H53" s="4"/>
      <c r="I53" s="4"/>
      <c r="J53" s="4"/>
      <c r="K53" s="4"/>
      <c r="L53" s="4"/>
      <c r="M53" s="4"/>
    </row>
    <row r="54" spans="6:13" ht="12.75">
      <c r="F54" s="4"/>
      <c r="G54" s="4"/>
      <c r="H54" s="4"/>
      <c r="I54" s="4"/>
      <c r="J54" s="4"/>
      <c r="K54" s="4"/>
      <c r="L54" s="4"/>
      <c r="M54" s="4"/>
    </row>
    <row r="55" spans="1:13" ht="12.75">
      <c r="A55" s="27">
        <v>28</v>
      </c>
      <c r="B55" s="2" t="s">
        <v>40</v>
      </c>
      <c r="F55" s="14">
        <f aca="true" t="shared" si="20" ref="F55:M55">F50+F52</f>
        <v>183708000</v>
      </c>
      <c r="G55" s="14">
        <f t="shared" si="20"/>
        <v>434484000.0000001</v>
      </c>
      <c r="H55" s="14">
        <f t="shared" si="20"/>
        <v>1253880000</v>
      </c>
      <c r="I55" s="14">
        <f t="shared" si="20"/>
        <v>860978160</v>
      </c>
      <c r="J55" s="14">
        <f t="shared" si="20"/>
        <v>1440134640</v>
      </c>
      <c r="K55" s="14">
        <f t="shared" si="20"/>
        <v>2319211440.000001</v>
      </c>
      <c r="L55" s="14">
        <f t="shared" si="20"/>
        <v>3508550640</v>
      </c>
      <c r="M55" s="14">
        <f t="shared" si="20"/>
        <v>1543555440</v>
      </c>
    </row>
    <row r="56" spans="4:13" ht="12.75">
      <c r="D56" s="29" t="s">
        <v>2</v>
      </c>
      <c r="F56" s="14"/>
      <c r="G56" s="14"/>
      <c r="H56" s="14"/>
      <c r="I56" s="14"/>
      <c r="J56" s="14"/>
      <c r="K56" s="14"/>
      <c r="L56" s="14"/>
      <c r="M56" s="14"/>
    </row>
    <row r="57" spans="6:13" ht="12.75">
      <c r="F57" s="4"/>
      <c r="G57" s="4"/>
      <c r="H57" s="4"/>
      <c r="I57" s="4"/>
      <c r="J57" s="4"/>
      <c r="K57" s="4"/>
      <c r="L57" s="4"/>
      <c r="M57" s="4"/>
    </row>
    <row r="58" spans="1:13" s="15" customFormat="1" ht="12.75">
      <c r="A58" s="27">
        <v>29</v>
      </c>
      <c r="B58" s="15" t="s">
        <v>41</v>
      </c>
      <c r="F58" s="16">
        <f aca="true" t="shared" si="21" ref="F58:M58">F47+F48-F55</f>
        <v>224531999.99999994</v>
      </c>
      <c r="G58" s="16">
        <f t="shared" si="21"/>
        <v>608601599.9999999</v>
      </c>
      <c r="H58" s="16">
        <f t="shared" si="21"/>
        <v>1793534400</v>
      </c>
      <c r="I58" s="16">
        <f t="shared" si="21"/>
        <v>577581840</v>
      </c>
      <c r="J58" s="16">
        <f t="shared" si="21"/>
        <v>966105360</v>
      </c>
      <c r="K58" s="16">
        <f t="shared" si="21"/>
        <v>1555828559.999999</v>
      </c>
      <c r="L58" s="16">
        <f t="shared" si="21"/>
        <v>2353689360</v>
      </c>
      <c r="M58" s="16">
        <f t="shared" si="21"/>
        <v>1035484560</v>
      </c>
    </row>
    <row r="59" spans="1:13" s="15" customFormat="1" ht="12.75">
      <c r="A59" s="27"/>
      <c r="D59" s="29" t="s">
        <v>3</v>
      </c>
      <c r="F59" s="16"/>
      <c r="G59" s="16"/>
      <c r="H59" s="16"/>
      <c r="I59" s="16"/>
      <c r="J59" s="16"/>
      <c r="K59" s="16"/>
      <c r="L59" s="16"/>
      <c r="M59" s="16"/>
    </row>
    <row r="60" spans="6:13" ht="12.75">
      <c r="F60" s="4"/>
      <c r="G60" s="4"/>
      <c r="H60" s="4"/>
      <c r="I60" s="4"/>
      <c r="J60" s="4"/>
      <c r="K60" s="4"/>
      <c r="L60" s="4"/>
      <c r="M60" s="4"/>
    </row>
    <row r="61" spans="1:13" ht="12.75">
      <c r="A61" s="27">
        <v>30</v>
      </c>
      <c r="B61" s="4" t="s">
        <v>42</v>
      </c>
      <c r="F61" s="17">
        <f aca="true" t="shared" si="22" ref="F61:M61">F23-F13+F14+(F16*F34*F21)/F33</f>
        <v>10</v>
      </c>
      <c r="G61" s="17">
        <f t="shared" si="22"/>
        <v>10</v>
      </c>
      <c r="H61" s="17">
        <f t="shared" si="22"/>
        <v>10</v>
      </c>
      <c r="I61" s="17">
        <f t="shared" si="22"/>
        <v>15.346</v>
      </c>
      <c r="J61" s="17">
        <f t="shared" si="22"/>
        <v>15.346</v>
      </c>
      <c r="K61" s="17">
        <f t="shared" si="22"/>
        <v>15.346000000000002</v>
      </c>
      <c r="L61" s="17">
        <f t="shared" si="22"/>
        <v>15.346</v>
      </c>
      <c r="M61" s="17">
        <f t="shared" si="22"/>
        <v>15.346</v>
      </c>
    </row>
    <row r="62" spans="2:13" ht="12.75">
      <c r="B62" s="4"/>
      <c r="D62" s="28" t="s">
        <v>4</v>
      </c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27">
        <v>31</v>
      </c>
      <c r="B63" s="2" t="s">
        <v>43</v>
      </c>
      <c r="F63" s="9">
        <f aca="true" t="shared" si="23" ref="F63:M63">F61/F13</f>
        <v>0.2777777777777778</v>
      </c>
      <c r="G63" s="9">
        <f t="shared" si="23"/>
        <v>0.2777777777777778</v>
      </c>
      <c r="H63" s="9">
        <f t="shared" si="23"/>
        <v>0.2777777777777778</v>
      </c>
      <c r="I63" s="9">
        <f t="shared" si="23"/>
        <v>0.42627777777777776</v>
      </c>
      <c r="J63" s="9">
        <f t="shared" si="23"/>
        <v>0.42627777777777776</v>
      </c>
      <c r="K63" s="9">
        <f t="shared" si="23"/>
        <v>0.4262777777777778</v>
      </c>
      <c r="L63" s="9">
        <f t="shared" si="23"/>
        <v>0.42627777777777776</v>
      </c>
      <c r="M63" s="9">
        <f t="shared" si="23"/>
        <v>0.42627777777777776</v>
      </c>
    </row>
    <row r="64" spans="4:13" ht="12.75">
      <c r="D64" s="28" t="s">
        <v>5</v>
      </c>
      <c r="F64" s="9"/>
      <c r="G64" s="9"/>
      <c r="H64" s="9"/>
      <c r="I64" s="9"/>
      <c r="J64" s="9"/>
      <c r="K64" s="9"/>
      <c r="L64" s="9"/>
      <c r="M64" s="9"/>
    </row>
    <row r="65" spans="6:13" ht="12.75">
      <c r="F65" s="9"/>
      <c r="G65" s="9"/>
      <c r="H65" s="9"/>
      <c r="I65" s="9"/>
      <c r="J65" s="9"/>
      <c r="K65" s="9"/>
      <c r="L65" s="9"/>
      <c r="M65" s="9"/>
    </row>
    <row r="66" spans="1:13" s="15" customFormat="1" ht="12.75">
      <c r="A66" s="27">
        <v>32</v>
      </c>
      <c r="B66" s="15" t="s">
        <v>44</v>
      </c>
      <c r="F66" s="18">
        <f aca="true" t="shared" si="24" ref="F66:M66">F61*12*F34</f>
        <v>91854000</v>
      </c>
      <c r="G66" s="18">
        <f t="shared" si="24"/>
        <v>217242000.00000003</v>
      </c>
      <c r="H66" s="18">
        <f t="shared" si="24"/>
        <v>626940000</v>
      </c>
      <c r="I66" s="18">
        <f t="shared" si="24"/>
        <v>496713189.59999996</v>
      </c>
      <c r="J66" s="18">
        <f t="shared" si="24"/>
        <v>830838578.4</v>
      </c>
      <c r="K66" s="18">
        <f t="shared" si="24"/>
        <v>1337993186.4000003</v>
      </c>
      <c r="L66" s="18">
        <f t="shared" si="24"/>
        <v>2024143538.3999999</v>
      </c>
      <c r="M66" s="18">
        <f t="shared" si="24"/>
        <v>890503826.4</v>
      </c>
    </row>
    <row r="67" spans="1:13" s="15" customFormat="1" ht="12.75">
      <c r="A67" s="27"/>
      <c r="D67" s="29" t="s">
        <v>6</v>
      </c>
      <c r="F67" s="18"/>
      <c r="G67" s="18"/>
      <c r="H67" s="18"/>
      <c r="I67" s="18"/>
      <c r="J67" s="18"/>
      <c r="K67" s="18"/>
      <c r="L67" s="18"/>
      <c r="M67" s="18"/>
    </row>
    <row r="68" spans="6:13" ht="12.75">
      <c r="F68" s="4"/>
      <c r="G68" s="4"/>
      <c r="H68" s="4"/>
      <c r="I68" s="4"/>
      <c r="J68" s="4"/>
      <c r="K68" s="4"/>
      <c r="L68" s="4"/>
      <c r="M68" s="4"/>
    </row>
    <row r="69" spans="1:13" s="15" customFormat="1" ht="12.75">
      <c r="A69" s="27">
        <v>33</v>
      </c>
      <c r="B69" s="15" t="s">
        <v>45</v>
      </c>
      <c r="F69" s="16">
        <f aca="true" t="shared" si="25" ref="F69:M69">F58+F66</f>
        <v>316385999.99999994</v>
      </c>
      <c r="G69" s="16">
        <f t="shared" si="25"/>
        <v>825843599.9999999</v>
      </c>
      <c r="H69" s="16">
        <f t="shared" si="25"/>
        <v>2420474400</v>
      </c>
      <c r="I69" s="16">
        <f t="shared" si="25"/>
        <v>1074295029.6</v>
      </c>
      <c r="J69" s="16">
        <f t="shared" si="25"/>
        <v>1796943938.4</v>
      </c>
      <c r="K69" s="16">
        <f t="shared" si="25"/>
        <v>2893821746.3999996</v>
      </c>
      <c r="L69" s="16">
        <f t="shared" si="25"/>
        <v>4377832898.4</v>
      </c>
      <c r="M69" s="16">
        <f t="shared" si="25"/>
        <v>1925988386.4</v>
      </c>
    </row>
    <row r="70" spans="1:13" s="15" customFormat="1" ht="12.75">
      <c r="A70" s="27"/>
      <c r="D70" s="29" t="s">
        <v>7</v>
      </c>
      <c r="F70" s="16"/>
      <c r="G70" s="16"/>
      <c r="H70" s="16"/>
      <c r="I70" s="16"/>
      <c r="J70" s="16"/>
      <c r="K70" s="16"/>
      <c r="L70" s="16"/>
      <c r="M70" s="16"/>
    </row>
    <row r="71" spans="6:13" ht="12.75">
      <c r="F71" s="4"/>
      <c r="G71" s="4"/>
      <c r="H71" s="4"/>
      <c r="I71" s="4"/>
      <c r="J71" s="4"/>
      <c r="K71" s="4"/>
      <c r="L71" s="4"/>
      <c r="M71" s="4"/>
    </row>
    <row r="72" spans="1:256" s="22" customFormat="1" ht="12.75">
      <c r="A72" s="27">
        <v>34</v>
      </c>
      <c r="B72" s="19" t="s">
        <v>46</v>
      </c>
      <c r="C72" s="19"/>
      <c r="D72" s="19"/>
      <c r="E72" s="19"/>
      <c r="F72" s="20">
        <f>F69</f>
        <v>316385999.99999994</v>
      </c>
      <c r="G72" s="20">
        <f aca="true" t="shared" si="26" ref="G72:M72">F72+G69</f>
        <v>1142229599.9999998</v>
      </c>
      <c r="H72" s="20">
        <f t="shared" si="26"/>
        <v>3562704000</v>
      </c>
      <c r="I72" s="20">
        <f t="shared" si="26"/>
        <v>4636999029.6</v>
      </c>
      <c r="J72" s="20">
        <f t="shared" si="26"/>
        <v>6433942968</v>
      </c>
      <c r="K72" s="20">
        <f t="shared" si="26"/>
        <v>9327764714.4</v>
      </c>
      <c r="L72" s="20">
        <f t="shared" si="26"/>
        <v>13705597612.8</v>
      </c>
      <c r="M72" s="20">
        <f t="shared" si="26"/>
        <v>15631585999.199999</v>
      </c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13" s="21" customFormat="1" ht="12.75">
      <c r="A73" s="30">
        <v>35</v>
      </c>
      <c r="B73" s="19" t="s">
        <v>8</v>
      </c>
      <c r="F73" s="20">
        <f>F72</f>
        <v>316385999.99999994</v>
      </c>
      <c r="G73" s="20">
        <f aca="true" t="shared" si="27" ref="G73:M73">G72+F73</f>
        <v>1458615599.9999998</v>
      </c>
      <c r="H73" s="20">
        <f t="shared" si="27"/>
        <v>5021319600</v>
      </c>
      <c r="I73" s="20">
        <f t="shared" si="27"/>
        <v>9658318629.6</v>
      </c>
      <c r="J73" s="20">
        <f t="shared" si="27"/>
        <v>16092261597.6</v>
      </c>
      <c r="K73" s="20">
        <f t="shared" si="27"/>
        <v>25420026312</v>
      </c>
      <c r="L73" s="20">
        <f t="shared" si="27"/>
        <v>39125623924.8</v>
      </c>
      <c r="M73" s="20">
        <f t="shared" si="27"/>
        <v>54757209924</v>
      </c>
    </row>
    <row r="74" spans="1:13" s="21" customFormat="1" ht="12.75">
      <c r="A74" s="30"/>
      <c r="F74" s="23"/>
      <c r="G74" s="23"/>
      <c r="H74" s="23"/>
      <c r="I74" s="23"/>
      <c r="J74" s="23"/>
      <c r="K74" s="23"/>
      <c r="L74" s="23"/>
      <c r="M74" s="23"/>
    </row>
    <row r="75" spans="1:13" s="21" customFormat="1" ht="12.75">
      <c r="A75" s="30"/>
      <c r="F75" s="24"/>
      <c r="G75" s="23"/>
      <c r="H75" s="23"/>
      <c r="I75" s="23"/>
      <c r="J75" s="23"/>
      <c r="K75" s="23"/>
      <c r="L75" s="23"/>
      <c r="M75" s="23"/>
    </row>
    <row r="76" spans="1:13" s="21" customFormat="1" ht="12.75">
      <c r="A76" s="30"/>
      <c r="F76" s="23"/>
      <c r="G76" s="23"/>
      <c r="H76" s="23"/>
      <c r="I76" s="23"/>
      <c r="J76" s="23"/>
      <c r="K76" s="23"/>
      <c r="L76" s="23"/>
      <c r="M76" s="23"/>
    </row>
    <row r="77" spans="1:13" s="21" customFormat="1" ht="12.75">
      <c r="A77" s="30"/>
      <c r="F77" s="23"/>
      <c r="G77" s="23"/>
      <c r="H77" s="23"/>
      <c r="I77" s="23"/>
      <c r="J77" s="23"/>
      <c r="K77" s="23"/>
      <c r="L77" s="23"/>
      <c r="M77" s="23"/>
    </row>
    <row r="79" ht="12.75">
      <c r="F79" s="4"/>
    </row>
    <row r="80" spans="6:13" ht="12.75">
      <c r="F80" s="25"/>
      <c r="G80" s="25"/>
      <c r="H80" s="25"/>
      <c r="I80" s="25"/>
      <c r="J80" s="25"/>
      <c r="K80" s="25"/>
      <c r="L80" s="25"/>
      <c r="M80" s="25"/>
    </row>
    <row r="81" spans="6:13" ht="12.75">
      <c r="F81" s="25"/>
      <c r="G81" s="25"/>
      <c r="H81" s="25"/>
      <c r="I81" s="25"/>
      <c r="J81" s="25"/>
      <c r="K81" s="25"/>
      <c r="L81" s="25"/>
      <c r="M81" s="25"/>
    </row>
    <row r="82" spans="6:13" ht="12.75">
      <c r="F82" s="25"/>
      <c r="G82" s="25"/>
      <c r="H82" s="25"/>
      <c r="I82" s="25"/>
      <c r="J82" s="25"/>
      <c r="K82" s="25"/>
      <c r="L82" s="25"/>
      <c r="M82" s="25"/>
    </row>
    <row r="83" spans="6:13" ht="12.75">
      <c r="F83" s="25"/>
      <c r="G83" s="25"/>
      <c r="H83" s="25"/>
      <c r="I83" s="25"/>
      <c r="J83" s="25"/>
      <c r="K83" s="25"/>
      <c r="L83" s="25"/>
      <c r="M83" s="25"/>
    </row>
    <row r="84" spans="6:13" ht="12.75">
      <c r="F84" s="25"/>
      <c r="G84" s="25"/>
      <c r="H84" s="25"/>
      <c r="I84" s="25"/>
      <c r="J84" s="25"/>
      <c r="K84" s="25"/>
      <c r="L84" s="25"/>
      <c r="M84" s="25"/>
    </row>
    <row r="85" spans="6:13" ht="12.75">
      <c r="F85" s="25"/>
      <c r="G85" s="25"/>
      <c r="H85" s="25"/>
      <c r="I85" s="25"/>
      <c r="J85" s="25"/>
      <c r="K85" s="25"/>
      <c r="L85" s="25"/>
      <c r="M85" s="25"/>
    </row>
    <row r="86" spans="6:13" ht="12.75">
      <c r="F86" s="25"/>
      <c r="G86" s="25"/>
      <c r="H86" s="25"/>
      <c r="I86" s="25"/>
      <c r="J86" s="25"/>
      <c r="K86" s="25"/>
      <c r="L86" s="25"/>
      <c r="M86" s="25"/>
    </row>
    <row r="87" spans="6:13" ht="12.75">
      <c r="F87" s="25"/>
      <c r="G87" s="25"/>
      <c r="H87" s="25"/>
      <c r="I87" s="25"/>
      <c r="J87" s="25"/>
      <c r="K87" s="25"/>
      <c r="L87" s="25"/>
      <c r="M87" s="25"/>
    </row>
    <row r="88" spans="6:13" ht="12.75">
      <c r="F88" s="25"/>
      <c r="G88" s="25"/>
      <c r="H88" s="25"/>
      <c r="I88" s="25"/>
      <c r="J88" s="25"/>
      <c r="K88" s="25"/>
      <c r="L88" s="25"/>
      <c r="M88" s="25"/>
    </row>
    <row r="89" spans="6:13" ht="12.75">
      <c r="F89" s="25"/>
      <c r="G89" s="25"/>
      <c r="H89" s="25"/>
      <c r="I89" s="25"/>
      <c r="J89" s="25"/>
      <c r="K89" s="25"/>
      <c r="L89" s="25"/>
      <c r="M89" s="25"/>
    </row>
    <row r="90" spans="5:13" ht="12.75">
      <c r="E90" s="4"/>
      <c r="F90" s="25"/>
      <c r="G90" s="25"/>
      <c r="H90" s="25"/>
      <c r="I90" s="25"/>
      <c r="J90" s="25"/>
      <c r="K90" s="25"/>
      <c r="L90" s="25"/>
      <c r="M90" s="25"/>
    </row>
    <row r="91" spans="5:10" ht="12.75">
      <c r="E91" s="4"/>
      <c r="F91" s="25"/>
      <c r="G91" s="25"/>
      <c r="H91" s="25"/>
      <c r="J91" s="25"/>
    </row>
    <row r="92" spans="5:10" ht="12.75">
      <c r="E92" s="4"/>
      <c r="J92" s="25"/>
    </row>
    <row r="94" spans="5:13" ht="12.75">
      <c r="E94" s="4"/>
      <c r="F94" s="25"/>
      <c r="G94" s="25"/>
      <c r="H94" s="25"/>
      <c r="I94" s="25"/>
      <c r="J94" s="25"/>
      <c r="K94" s="25"/>
      <c r="L94" s="25"/>
      <c r="M94" s="25"/>
    </row>
    <row r="95" spans="5:13" ht="12.75">
      <c r="E95" s="26"/>
      <c r="F95" s="25"/>
      <c r="G95" s="25"/>
      <c r="H95" s="25"/>
      <c r="I95" s="25"/>
      <c r="J95" s="25"/>
      <c r="K95" s="25"/>
      <c r="L95" s="25"/>
      <c r="M95" s="25"/>
    </row>
    <row r="96" spans="5:13" ht="12.75">
      <c r="E96" s="26"/>
      <c r="F96" s="25"/>
      <c r="G96" s="25"/>
      <c r="H96" s="25"/>
      <c r="I96" s="25"/>
      <c r="J96" s="25"/>
      <c r="K96" s="25"/>
      <c r="L96" s="25"/>
      <c r="M96" s="25"/>
    </row>
    <row r="97" ht="12.75">
      <c r="M97" s="25"/>
    </row>
    <row r="98" spans="5:10" ht="12.75">
      <c r="E98" s="4"/>
      <c r="J98" s="25"/>
    </row>
    <row r="99" spans="5:10" ht="12.75">
      <c r="E99" s="4"/>
      <c r="J99" s="25"/>
    </row>
  </sheetData>
  <sheetProtection/>
  <printOptions/>
  <pageMargins left="0.75" right="0.75" top="1" bottom="1" header="0.5" footer="0.5"/>
  <pageSetup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10.75390625" style="27" customWidth="1"/>
    <col min="2" max="2" width="1.625" style="2" customWidth="1"/>
    <col min="3" max="4" width="1.37890625" style="2" customWidth="1"/>
    <col min="5" max="5" width="35.75390625" style="2" customWidth="1"/>
    <col min="6" max="6" width="14.875" style="2" customWidth="1"/>
    <col min="7" max="7" width="14.00390625" style="2" customWidth="1"/>
    <col min="8" max="8" width="15.375" style="2" customWidth="1"/>
    <col min="9" max="9" width="14.875" style="2" customWidth="1"/>
    <col min="10" max="10" width="15.125" style="2" customWidth="1"/>
    <col min="11" max="11" width="15.00390625" style="2" customWidth="1"/>
    <col min="12" max="12" width="15.125" style="2" customWidth="1"/>
    <col min="13" max="13" width="15.00390625" style="2" customWidth="1"/>
    <col min="14" max="14" width="2.375" style="2" customWidth="1"/>
    <col min="15" max="16384" width="10.75390625" style="2" customWidth="1"/>
  </cols>
  <sheetData>
    <row r="1" ht="18">
      <c r="A1" s="1" t="s">
        <v>50</v>
      </c>
    </row>
    <row r="2" spans="1:5" ht="12.75">
      <c r="A2" s="32" t="s">
        <v>61</v>
      </c>
      <c r="E2" s="33">
        <v>40</v>
      </c>
    </row>
    <row r="3" spans="1:6" ht="12.75">
      <c r="A3" s="32"/>
      <c r="E3" s="33"/>
      <c r="F3" s="2" t="s">
        <v>10</v>
      </c>
    </row>
    <row r="4" spans="6:13" ht="12.75">
      <c r="F4" s="2">
        <v>1999</v>
      </c>
      <c r="G4" s="2">
        <f aca="true" t="shared" si="0" ref="G4:M4">F4+1</f>
        <v>2000</v>
      </c>
      <c r="H4" s="2">
        <f t="shared" si="0"/>
        <v>2001</v>
      </c>
      <c r="I4" s="2">
        <f t="shared" si="0"/>
        <v>2002</v>
      </c>
      <c r="J4" s="2">
        <f t="shared" si="0"/>
        <v>2003</v>
      </c>
      <c r="K4" s="2">
        <f t="shared" si="0"/>
        <v>2004</v>
      </c>
      <c r="L4" s="2">
        <f t="shared" si="0"/>
        <v>2005</v>
      </c>
      <c r="M4" s="2">
        <f t="shared" si="0"/>
        <v>2006</v>
      </c>
    </row>
    <row r="5" ht="12.75"/>
    <row r="6" spans="1:2" ht="12.75">
      <c r="A6" s="27" t="s">
        <v>51</v>
      </c>
      <c r="B6" s="3" t="s">
        <v>11</v>
      </c>
    </row>
    <row r="7" ht="12.75">
      <c r="B7" s="4" t="s">
        <v>12</v>
      </c>
    </row>
    <row r="8" spans="1:13" ht="12.75">
      <c r="A8" s="27">
        <v>1</v>
      </c>
      <c r="C8" s="2" t="s">
        <v>13</v>
      </c>
      <c r="F8" s="5">
        <f aca="true" t="shared" si="1" ref="F8:L8">G8-1000000</f>
        <v>105000000</v>
      </c>
      <c r="G8" s="5">
        <f t="shared" si="1"/>
        <v>106000000</v>
      </c>
      <c r="H8" s="5">
        <f t="shared" si="1"/>
        <v>107000000</v>
      </c>
      <c r="I8" s="5">
        <f t="shared" si="1"/>
        <v>108000000</v>
      </c>
      <c r="J8" s="5">
        <f t="shared" si="1"/>
        <v>109000000</v>
      </c>
      <c r="K8" s="5">
        <f t="shared" si="1"/>
        <v>110000000</v>
      </c>
      <c r="L8" s="5">
        <f t="shared" si="1"/>
        <v>111000000</v>
      </c>
      <c r="M8" s="6">
        <v>112000000</v>
      </c>
    </row>
    <row r="9" spans="1:13" ht="12.75">
      <c r="A9" s="27">
        <v>2</v>
      </c>
      <c r="C9" s="4" t="s">
        <v>14</v>
      </c>
      <c r="D9" s="4"/>
      <c r="F9" s="7">
        <v>0.338</v>
      </c>
      <c r="G9" s="7">
        <v>0.415</v>
      </c>
      <c r="H9" s="7">
        <v>0.503</v>
      </c>
      <c r="I9" s="7">
        <v>0.525</v>
      </c>
      <c r="J9" s="7">
        <v>0.546</v>
      </c>
      <c r="K9" s="7">
        <v>0.6</v>
      </c>
      <c r="L9" s="7">
        <v>0.66</v>
      </c>
      <c r="M9" s="7">
        <v>0.73</v>
      </c>
    </row>
    <row r="10" spans="1:13" ht="12.75">
      <c r="A10" s="27">
        <v>3</v>
      </c>
      <c r="E10" s="2" t="s">
        <v>15</v>
      </c>
      <c r="F10" s="7">
        <v>0.009</v>
      </c>
      <c r="G10" s="7">
        <v>0.03</v>
      </c>
      <c r="H10" s="7">
        <v>0.09</v>
      </c>
      <c r="I10" s="7">
        <v>0.12</v>
      </c>
      <c r="J10" s="7">
        <v>0.17</v>
      </c>
      <c r="K10" s="7">
        <v>0.25</v>
      </c>
      <c r="L10" s="7">
        <v>0.37</v>
      </c>
      <c r="M10" s="7">
        <v>0.42</v>
      </c>
    </row>
    <row r="11" spans="1:13" ht="12.75">
      <c r="A11" s="27">
        <v>4</v>
      </c>
      <c r="E11" s="4" t="s">
        <v>16</v>
      </c>
      <c r="F11" s="7">
        <f aca="true" t="shared" si="2" ref="F11:M11">F9-F10</f>
        <v>0.329</v>
      </c>
      <c r="G11" s="7">
        <f t="shared" si="2"/>
        <v>0.385</v>
      </c>
      <c r="H11" s="7">
        <f t="shared" si="2"/>
        <v>0.41300000000000003</v>
      </c>
      <c r="I11" s="7">
        <f t="shared" si="2"/>
        <v>0.405</v>
      </c>
      <c r="J11" s="7">
        <f t="shared" si="2"/>
        <v>0.376</v>
      </c>
      <c r="K11" s="7">
        <f t="shared" si="2"/>
        <v>0.35</v>
      </c>
      <c r="L11" s="7">
        <f t="shared" si="2"/>
        <v>0.29000000000000004</v>
      </c>
      <c r="M11" s="7">
        <f t="shared" si="2"/>
        <v>0.31</v>
      </c>
    </row>
    <row r="12" spans="2:13" ht="12.75">
      <c r="B12" s="4" t="s">
        <v>17</v>
      </c>
      <c r="C12" s="4"/>
      <c r="D12" s="4"/>
      <c r="F12" s="7"/>
      <c r="G12" s="7"/>
      <c r="H12" s="7"/>
      <c r="I12" s="7"/>
      <c r="J12" s="7"/>
      <c r="K12" s="7"/>
      <c r="L12" s="7"/>
      <c r="M12" s="7"/>
    </row>
    <row r="13" spans="1:13" ht="12.75">
      <c r="A13" s="27">
        <v>5</v>
      </c>
      <c r="C13" s="2" t="s">
        <v>18</v>
      </c>
      <c r="F13" s="8">
        <f>$E$2</f>
        <v>40</v>
      </c>
      <c r="G13" s="8">
        <f aca="true" t="shared" si="3" ref="G13:M13">$E$2</f>
        <v>40</v>
      </c>
      <c r="H13" s="8">
        <f t="shared" si="3"/>
        <v>40</v>
      </c>
      <c r="I13" s="8">
        <f t="shared" si="3"/>
        <v>40</v>
      </c>
      <c r="J13" s="8">
        <f t="shared" si="3"/>
        <v>40</v>
      </c>
      <c r="K13" s="8">
        <f t="shared" si="3"/>
        <v>40</v>
      </c>
      <c r="L13" s="8">
        <f t="shared" si="3"/>
        <v>40</v>
      </c>
      <c r="M13" s="8">
        <f t="shared" si="3"/>
        <v>40</v>
      </c>
    </row>
    <row r="14" spans="1:13" ht="12.75">
      <c r="A14" s="27">
        <v>6</v>
      </c>
      <c r="C14" s="2" t="s">
        <v>19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</row>
    <row r="15" spans="3:13" ht="12.75" hidden="1">
      <c r="C15" s="2" t="s">
        <v>20</v>
      </c>
      <c r="F15" s="8">
        <f aca="true" t="shared" si="4" ref="F15:M15">F13-F14</f>
        <v>20</v>
      </c>
      <c r="G15" s="8">
        <f t="shared" si="4"/>
        <v>20</v>
      </c>
      <c r="H15" s="8">
        <f t="shared" si="4"/>
        <v>20</v>
      </c>
      <c r="I15" s="8">
        <f t="shared" si="4"/>
        <v>20</v>
      </c>
      <c r="J15" s="8">
        <f t="shared" si="4"/>
        <v>20</v>
      </c>
      <c r="K15" s="8">
        <f t="shared" si="4"/>
        <v>20</v>
      </c>
      <c r="L15" s="8">
        <f t="shared" si="4"/>
        <v>20</v>
      </c>
      <c r="M15" s="8">
        <f t="shared" si="4"/>
        <v>20</v>
      </c>
    </row>
    <row r="16" spans="1:13" ht="12.75">
      <c r="A16" s="27">
        <v>7</v>
      </c>
      <c r="C16" s="2" t="s">
        <v>21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</row>
    <row r="17" spans="2:13" ht="12.75">
      <c r="B17" s="4" t="s">
        <v>22</v>
      </c>
      <c r="F17" s="8"/>
      <c r="G17" s="8"/>
      <c r="H17" s="8"/>
      <c r="I17" s="8"/>
      <c r="J17" s="8"/>
      <c r="K17" s="8"/>
      <c r="L17" s="8"/>
      <c r="M17" s="8"/>
    </row>
    <row r="18" spans="1:13" ht="12.75">
      <c r="A18" s="27">
        <v>8</v>
      </c>
      <c r="C18" s="2" t="s">
        <v>23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</row>
    <row r="19" spans="1:13" ht="12.75">
      <c r="A19" s="27">
        <v>9</v>
      </c>
      <c r="C19" s="4" t="s">
        <v>24</v>
      </c>
      <c r="D19" s="4"/>
      <c r="F19" s="10">
        <v>23600000</v>
      </c>
      <c r="G19" s="10">
        <v>26200000</v>
      </c>
      <c r="H19" s="10">
        <v>26300000</v>
      </c>
      <c r="I19" s="10">
        <v>18400000</v>
      </c>
      <c r="J19" s="10">
        <v>16000000</v>
      </c>
      <c r="K19" s="10">
        <v>13800000</v>
      </c>
      <c r="L19" s="10">
        <v>12100000</v>
      </c>
      <c r="M19" s="10">
        <v>10500000</v>
      </c>
    </row>
    <row r="20" spans="1:13" ht="12.75">
      <c r="A20" s="27">
        <v>10</v>
      </c>
      <c r="C20" s="4" t="s">
        <v>47</v>
      </c>
      <c r="D20" s="4"/>
      <c r="F20" s="10"/>
      <c r="G20" s="10">
        <f aca="true" t="shared" si="5" ref="G20:M20">G19-F19</f>
        <v>2600000</v>
      </c>
      <c r="H20" s="10">
        <f t="shared" si="5"/>
        <v>100000</v>
      </c>
      <c r="I20" s="10">
        <f t="shared" si="5"/>
        <v>-7900000</v>
      </c>
      <c r="J20" s="10">
        <f t="shared" si="5"/>
        <v>-2400000</v>
      </c>
      <c r="K20" s="10">
        <f t="shared" si="5"/>
        <v>-2200000</v>
      </c>
      <c r="L20" s="10">
        <f t="shared" si="5"/>
        <v>-1700000</v>
      </c>
      <c r="M20" s="10">
        <f t="shared" si="5"/>
        <v>-1600000</v>
      </c>
    </row>
    <row r="21" spans="1:13" ht="12.75">
      <c r="A21" s="27">
        <v>11</v>
      </c>
      <c r="C21" s="2" t="s">
        <v>25</v>
      </c>
      <c r="F21" s="9">
        <v>0</v>
      </c>
      <c r="G21" s="9">
        <v>0</v>
      </c>
      <c r="H21" s="9">
        <v>0</v>
      </c>
      <c r="I21" s="9">
        <v>0.33</v>
      </c>
      <c r="J21" s="9">
        <v>0.33</v>
      </c>
      <c r="K21" s="9">
        <v>0.33</v>
      </c>
      <c r="L21" s="9">
        <v>0.33</v>
      </c>
      <c r="M21" s="9">
        <v>0.33</v>
      </c>
    </row>
    <row r="22" spans="1:13" ht="12.75">
      <c r="A22" s="27">
        <v>12</v>
      </c>
      <c r="C22" s="2" t="s">
        <v>26</v>
      </c>
      <c r="F22" s="11">
        <f aca="true" t="shared" si="6" ref="F22:M22">F16*F21</f>
        <v>0</v>
      </c>
      <c r="G22" s="11">
        <f t="shared" si="6"/>
        <v>0</v>
      </c>
      <c r="H22" s="11">
        <f t="shared" si="6"/>
        <v>0</v>
      </c>
      <c r="I22" s="12">
        <f t="shared" si="6"/>
        <v>6.6000000000000005</v>
      </c>
      <c r="J22" s="12">
        <f t="shared" si="6"/>
        <v>6.6000000000000005</v>
      </c>
      <c r="K22" s="12">
        <f t="shared" si="6"/>
        <v>6.6000000000000005</v>
      </c>
      <c r="L22" s="12">
        <f t="shared" si="6"/>
        <v>6.6000000000000005</v>
      </c>
      <c r="M22" s="12">
        <f t="shared" si="6"/>
        <v>6.6000000000000005</v>
      </c>
    </row>
    <row r="23" spans="1:13" ht="12.75">
      <c r="A23" s="27">
        <v>13</v>
      </c>
      <c r="C23" s="2" t="s">
        <v>27</v>
      </c>
      <c r="F23" s="8">
        <v>26</v>
      </c>
      <c r="G23" s="8">
        <v>26</v>
      </c>
      <c r="H23" s="8">
        <v>26</v>
      </c>
      <c r="I23" s="8">
        <v>26</v>
      </c>
      <c r="J23" s="8">
        <v>26</v>
      </c>
      <c r="K23" s="8">
        <v>26</v>
      </c>
      <c r="L23" s="8">
        <v>26</v>
      </c>
      <c r="M23" s="8">
        <v>26</v>
      </c>
    </row>
    <row r="24" spans="6:13" ht="12.75">
      <c r="F24" s="8"/>
      <c r="G24" s="8"/>
      <c r="H24" s="8"/>
      <c r="I24" s="8"/>
      <c r="J24" s="8"/>
      <c r="K24" s="8"/>
      <c r="L24" s="8"/>
      <c r="M24" s="8"/>
    </row>
    <row r="25" spans="2:13" ht="12.75">
      <c r="B25" s="3" t="s">
        <v>28</v>
      </c>
      <c r="F25" s="4"/>
      <c r="G25" s="4"/>
      <c r="H25" s="4"/>
      <c r="I25" s="4"/>
      <c r="J25" s="4"/>
      <c r="K25" s="4"/>
      <c r="L25" s="4"/>
      <c r="M25" s="4"/>
    </row>
    <row r="26" spans="1:13" ht="12.75">
      <c r="A26" s="27">
        <v>14</v>
      </c>
      <c r="B26" s="2" t="s">
        <v>29</v>
      </c>
      <c r="F26" s="13">
        <f aca="true" t="shared" si="7" ref="F26:M26">F9*F$8</f>
        <v>35490000</v>
      </c>
      <c r="G26" s="13">
        <f t="shared" si="7"/>
        <v>43990000</v>
      </c>
      <c r="H26" s="13">
        <f t="shared" si="7"/>
        <v>53821000</v>
      </c>
      <c r="I26" s="13">
        <f t="shared" si="7"/>
        <v>56700000</v>
      </c>
      <c r="J26" s="13">
        <f t="shared" si="7"/>
        <v>59514000.00000001</v>
      </c>
      <c r="K26" s="13">
        <f t="shared" si="7"/>
        <v>66000000</v>
      </c>
      <c r="L26" s="13">
        <f t="shared" si="7"/>
        <v>73260000</v>
      </c>
      <c r="M26" s="13">
        <f t="shared" si="7"/>
        <v>81760000</v>
      </c>
    </row>
    <row r="27" spans="4:13" ht="12.75">
      <c r="D27" s="28" t="s">
        <v>52</v>
      </c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7">
        <v>15</v>
      </c>
      <c r="C28" s="2" t="s">
        <v>30</v>
      </c>
      <c r="F28" s="13">
        <f aca="true" t="shared" si="8" ref="F28:M28">F10*F$8</f>
        <v>944999.9999999999</v>
      </c>
      <c r="G28" s="13">
        <f t="shared" si="8"/>
        <v>3180000</v>
      </c>
      <c r="H28" s="13">
        <f t="shared" si="8"/>
        <v>9630000</v>
      </c>
      <c r="I28" s="13">
        <f t="shared" si="8"/>
        <v>12960000</v>
      </c>
      <c r="J28" s="13">
        <f t="shared" si="8"/>
        <v>18530000</v>
      </c>
      <c r="K28" s="13">
        <f t="shared" si="8"/>
        <v>27500000</v>
      </c>
      <c r="L28" s="13">
        <f t="shared" si="8"/>
        <v>41070000</v>
      </c>
      <c r="M28" s="13">
        <f t="shared" si="8"/>
        <v>47040000</v>
      </c>
    </row>
    <row r="29" spans="4:13" ht="12.75">
      <c r="D29" s="28" t="s">
        <v>53</v>
      </c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27">
        <v>16</v>
      </c>
      <c r="C30" s="2" t="s">
        <v>31</v>
      </c>
      <c r="F30" s="13">
        <f aca="true" t="shared" si="9" ref="F30:M30">F11*F$8</f>
        <v>34545000</v>
      </c>
      <c r="G30" s="13">
        <f t="shared" si="9"/>
        <v>40810000</v>
      </c>
      <c r="H30" s="13">
        <f t="shared" si="9"/>
        <v>44191000</v>
      </c>
      <c r="I30" s="13">
        <f t="shared" si="9"/>
        <v>43740000</v>
      </c>
      <c r="J30" s="13">
        <f t="shared" si="9"/>
        <v>40984000</v>
      </c>
      <c r="K30" s="13">
        <f t="shared" si="9"/>
        <v>38500000</v>
      </c>
      <c r="L30" s="13">
        <f t="shared" si="9"/>
        <v>32190000.000000004</v>
      </c>
      <c r="M30" s="13">
        <f t="shared" si="9"/>
        <v>34720000</v>
      </c>
    </row>
    <row r="31" spans="4:13" ht="12.75">
      <c r="D31" s="28" t="s">
        <v>54</v>
      </c>
      <c r="F31" s="13"/>
      <c r="G31" s="13"/>
      <c r="H31" s="13"/>
      <c r="I31" s="13"/>
      <c r="J31" s="13"/>
      <c r="K31" s="13"/>
      <c r="L31" s="13"/>
      <c r="M31" s="13"/>
    </row>
    <row r="32" spans="6:13" ht="12.75"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27">
        <v>17</v>
      </c>
      <c r="B33" s="4" t="s">
        <v>9</v>
      </c>
      <c r="F33" s="13">
        <f>F28</f>
        <v>944999.9999999999</v>
      </c>
      <c r="G33" s="13">
        <f aca="true" t="shared" si="10" ref="G33:M33">G28-F28</f>
        <v>2235000</v>
      </c>
      <c r="H33" s="13">
        <f t="shared" si="10"/>
        <v>6450000</v>
      </c>
      <c r="I33" s="13">
        <f t="shared" si="10"/>
        <v>3330000</v>
      </c>
      <c r="J33" s="13">
        <f t="shared" si="10"/>
        <v>5570000</v>
      </c>
      <c r="K33" s="13">
        <f t="shared" si="10"/>
        <v>8970000</v>
      </c>
      <c r="L33" s="13">
        <f t="shared" si="10"/>
        <v>13570000</v>
      </c>
      <c r="M33" s="13">
        <f t="shared" si="10"/>
        <v>5970000</v>
      </c>
    </row>
    <row r="34" spans="1:13" ht="12.75">
      <c r="A34" s="27">
        <v>18</v>
      </c>
      <c r="C34" s="4" t="s">
        <v>32</v>
      </c>
      <c r="D34" s="4"/>
      <c r="F34" s="13">
        <f aca="true" t="shared" si="11" ref="F34:M34">F33*F18</f>
        <v>944999.9999999999</v>
      </c>
      <c r="G34" s="13">
        <f t="shared" si="11"/>
        <v>2235000</v>
      </c>
      <c r="H34" s="13">
        <f t="shared" si="11"/>
        <v>6450000</v>
      </c>
      <c r="I34" s="13">
        <f t="shared" si="11"/>
        <v>3330000</v>
      </c>
      <c r="J34" s="13">
        <f t="shared" si="11"/>
        <v>5570000</v>
      </c>
      <c r="K34" s="13">
        <f t="shared" si="11"/>
        <v>8970000</v>
      </c>
      <c r="L34" s="13">
        <f t="shared" si="11"/>
        <v>13570000</v>
      </c>
      <c r="M34" s="13">
        <f t="shared" si="11"/>
        <v>5970000</v>
      </c>
    </row>
    <row r="35" spans="3:13" ht="12.75">
      <c r="C35" s="4"/>
      <c r="D35" s="29" t="s">
        <v>55</v>
      </c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7">
        <v>19</v>
      </c>
      <c r="C36" s="2" t="s">
        <v>33</v>
      </c>
      <c r="F36" s="13">
        <f aca="true" t="shared" si="12" ref="F36:M36">F33-F34</f>
        <v>0</v>
      </c>
      <c r="G36" s="13">
        <f t="shared" si="12"/>
        <v>0</v>
      </c>
      <c r="H36" s="13">
        <f t="shared" si="12"/>
        <v>0</v>
      </c>
      <c r="I36" s="13">
        <f t="shared" si="12"/>
        <v>0</v>
      </c>
      <c r="J36" s="13">
        <f t="shared" si="12"/>
        <v>0</v>
      </c>
      <c r="K36" s="13">
        <f t="shared" si="12"/>
        <v>0</v>
      </c>
      <c r="L36" s="13">
        <f t="shared" si="12"/>
        <v>0</v>
      </c>
      <c r="M36" s="13">
        <f t="shared" si="12"/>
        <v>0</v>
      </c>
    </row>
    <row r="37" spans="4:13" ht="12.75">
      <c r="D37" s="29" t="s">
        <v>56</v>
      </c>
      <c r="F37" s="13"/>
      <c r="G37" s="13"/>
      <c r="H37" s="13"/>
      <c r="I37" s="13"/>
      <c r="J37" s="13"/>
      <c r="K37" s="13"/>
      <c r="L37" s="13"/>
      <c r="M37" s="13"/>
    </row>
    <row r="38" spans="6:13" ht="12.75"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27">
        <v>20</v>
      </c>
      <c r="B39" s="2" t="s">
        <v>34</v>
      </c>
      <c r="F39" s="13">
        <f>F34</f>
        <v>944999.9999999999</v>
      </c>
      <c r="G39" s="13">
        <f aca="true" t="shared" si="13" ref="G39:M39">G34+F39</f>
        <v>3180000</v>
      </c>
      <c r="H39" s="13">
        <f t="shared" si="13"/>
        <v>9630000</v>
      </c>
      <c r="I39" s="13">
        <f t="shared" si="13"/>
        <v>12960000</v>
      </c>
      <c r="J39" s="13">
        <f t="shared" si="13"/>
        <v>18530000</v>
      </c>
      <c r="K39" s="13">
        <f t="shared" si="13"/>
        <v>27500000</v>
      </c>
      <c r="L39" s="13">
        <f t="shared" si="13"/>
        <v>41070000</v>
      </c>
      <c r="M39" s="13">
        <f t="shared" si="13"/>
        <v>47040000</v>
      </c>
    </row>
    <row r="40" spans="1:13" ht="12.75">
      <c r="A40" s="27">
        <v>21</v>
      </c>
      <c r="B40" s="2" t="s">
        <v>35</v>
      </c>
      <c r="F40" s="13">
        <f>F36</f>
        <v>0</v>
      </c>
      <c r="G40" s="13">
        <f aca="true" t="shared" si="14" ref="G40:M40">G36+F40</f>
        <v>0</v>
      </c>
      <c r="H40" s="13">
        <f t="shared" si="14"/>
        <v>0</v>
      </c>
      <c r="I40" s="13">
        <f t="shared" si="14"/>
        <v>0</v>
      </c>
      <c r="J40" s="13">
        <f t="shared" si="14"/>
        <v>0</v>
      </c>
      <c r="K40" s="13">
        <f t="shared" si="14"/>
        <v>0</v>
      </c>
      <c r="L40" s="13">
        <f t="shared" si="14"/>
        <v>0</v>
      </c>
      <c r="M40" s="13">
        <f t="shared" si="14"/>
        <v>0</v>
      </c>
    </row>
    <row r="41" spans="6:13" ht="12.75">
      <c r="F41" s="4"/>
      <c r="G41" s="4"/>
      <c r="H41" s="4"/>
      <c r="I41" s="4"/>
      <c r="J41" s="4"/>
      <c r="K41" s="4"/>
      <c r="L41" s="4"/>
      <c r="M41" s="4"/>
    </row>
    <row r="42" spans="1:13" ht="12.75">
      <c r="A42" s="27">
        <v>22</v>
      </c>
      <c r="B42" s="2" t="s">
        <v>36</v>
      </c>
      <c r="F42" s="8">
        <f aca="true" t="shared" si="15" ref="F42:M42">F28*F13*12</f>
        <v>453599999.9999999</v>
      </c>
      <c r="G42" s="8">
        <f t="shared" si="15"/>
        <v>1526400000</v>
      </c>
      <c r="H42" s="8">
        <f t="shared" si="15"/>
        <v>4622400000</v>
      </c>
      <c r="I42" s="8">
        <f t="shared" si="15"/>
        <v>6220800000</v>
      </c>
      <c r="J42" s="8">
        <f t="shared" si="15"/>
        <v>8894400000</v>
      </c>
      <c r="K42" s="8">
        <f t="shared" si="15"/>
        <v>13200000000</v>
      </c>
      <c r="L42" s="8">
        <f t="shared" si="15"/>
        <v>19713600000</v>
      </c>
      <c r="M42" s="8">
        <f t="shared" si="15"/>
        <v>22579200000</v>
      </c>
    </row>
    <row r="43" spans="4:13" ht="12.75">
      <c r="D43" s="29" t="s">
        <v>57</v>
      </c>
      <c r="F43" s="8"/>
      <c r="G43" s="8"/>
      <c r="H43" s="8"/>
      <c r="I43" s="8"/>
      <c r="J43" s="8"/>
      <c r="K43" s="8"/>
      <c r="L43" s="8"/>
      <c r="M43" s="8"/>
    </row>
    <row r="44" spans="1:13" ht="12.75">
      <c r="A44" s="27">
        <v>23</v>
      </c>
      <c r="B44" s="2" t="s">
        <v>37</v>
      </c>
      <c r="F44" s="8">
        <f aca="true" t="shared" si="16" ref="F44:M44">F30*F14*12</f>
        <v>8290800000</v>
      </c>
      <c r="G44" s="8">
        <f t="shared" si="16"/>
        <v>9794400000</v>
      </c>
      <c r="H44" s="8">
        <f t="shared" si="16"/>
        <v>10605840000</v>
      </c>
      <c r="I44" s="8">
        <f t="shared" si="16"/>
        <v>10497600000</v>
      </c>
      <c r="J44" s="8">
        <f t="shared" si="16"/>
        <v>9836160000</v>
      </c>
      <c r="K44" s="8">
        <f t="shared" si="16"/>
        <v>9240000000</v>
      </c>
      <c r="L44" s="8">
        <f t="shared" si="16"/>
        <v>7725600000.000002</v>
      </c>
      <c r="M44" s="8">
        <f t="shared" si="16"/>
        <v>8332800000</v>
      </c>
    </row>
    <row r="45" spans="4:13" ht="12.75">
      <c r="D45" s="29" t="s">
        <v>58</v>
      </c>
      <c r="F45" s="8"/>
      <c r="G45" s="8"/>
      <c r="H45" s="8"/>
      <c r="I45" s="8"/>
      <c r="J45" s="8"/>
      <c r="K45" s="8"/>
      <c r="L45" s="8"/>
      <c r="M45" s="8"/>
    </row>
    <row r="46" spans="6:13" ht="12.75">
      <c r="F46" s="4"/>
      <c r="G46" s="4"/>
      <c r="H46" s="4"/>
      <c r="I46" s="4"/>
      <c r="J46" s="4"/>
      <c r="K46" s="4"/>
      <c r="L46" s="4"/>
      <c r="M46" s="4"/>
    </row>
    <row r="47" spans="1:13" ht="12.75">
      <c r="A47" s="27">
        <v>24</v>
      </c>
      <c r="B47" s="4" t="s">
        <v>48</v>
      </c>
      <c r="F47" s="8">
        <f aca="true" t="shared" si="17" ref="F47:M47">F34*F13*12</f>
        <v>453599999.9999999</v>
      </c>
      <c r="G47" s="8">
        <f t="shared" si="17"/>
        <v>1072800000</v>
      </c>
      <c r="H47" s="8">
        <f t="shared" si="17"/>
        <v>3096000000</v>
      </c>
      <c r="I47" s="8">
        <f t="shared" si="17"/>
        <v>1598400000</v>
      </c>
      <c r="J47" s="8">
        <f t="shared" si="17"/>
        <v>2673600000</v>
      </c>
      <c r="K47" s="8">
        <f t="shared" si="17"/>
        <v>4305600000</v>
      </c>
      <c r="L47" s="8">
        <f t="shared" si="17"/>
        <v>6513600000</v>
      </c>
      <c r="M47" s="8">
        <f t="shared" si="17"/>
        <v>2865600000</v>
      </c>
    </row>
    <row r="48" spans="1:13" ht="12.75">
      <c r="A48" s="27">
        <v>25</v>
      </c>
      <c r="B48" s="2" t="s">
        <v>49</v>
      </c>
      <c r="F48" s="11">
        <f>F40*F13*12</f>
        <v>0</v>
      </c>
      <c r="G48" s="11">
        <f>G40*G13*12</f>
        <v>0</v>
      </c>
      <c r="H48" s="11">
        <f>H40*H13*12</f>
        <v>0</v>
      </c>
      <c r="I48" s="8">
        <f>I36*I13*12</f>
        <v>0</v>
      </c>
      <c r="J48" s="8">
        <f>J36*J13*12</f>
        <v>0</v>
      </c>
      <c r="K48" s="8">
        <f>K36*K13*12</f>
        <v>0</v>
      </c>
      <c r="L48" s="8">
        <f>L36*L13*12</f>
        <v>0</v>
      </c>
      <c r="M48" s="8">
        <f>M36*M13*12</f>
        <v>0</v>
      </c>
    </row>
    <row r="49" spans="6:13" ht="12.75">
      <c r="F49" s="4"/>
      <c r="G49" s="4"/>
      <c r="H49" s="4"/>
      <c r="I49" s="4"/>
      <c r="J49" s="4"/>
      <c r="K49" s="4"/>
      <c r="L49" s="4"/>
      <c r="M49" s="4"/>
    </row>
    <row r="50" spans="1:13" ht="12.75">
      <c r="A50" s="27">
        <v>26</v>
      </c>
      <c r="B50" s="2" t="s">
        <v>38</v>
      </c>
      <c r="F50" s="8">
        <f aca="true" t="shared" si="18" ref="F50:M50">F34*F14*12</f>
        <v>226799999.99999994</v>
      </c>
      <c r="G50" s="8">
        <f t="shared" si="18"/>
        <v>536400000</v>
      </c>
      <c r="H50" s="8">
        <f t="shared" si="18"/>
        <v>1548000000</v>
      </c>
      <c r="I50" s="8">
        <f t="shared" si="18"/>
        <v>799200000</v>
      </c>
      <c r="J50" s="8">
        <f t="shared" si="18"/>
        <v>1336800000</v>
      </c>
      <c r="K50" s="8">
        <f t="shared" si="18"/>
        <v>2152800000</v>
      </c>
      <c r="L50" s="8">
        <f t="shared" si="18"/>
        <v>3256800000</v>
      </c>
      <c r="M50" s="8">
        <f t="shared" si="18"/>
        <v>1432800000</v>
      </c>
    </row>
    <row r="51" spans="4:13" ht="12.75">
      <c r="D51" s="29" t="s">
        <v>0</v>
      </c>
      <c r="F51" s="8"/>
      <c r="G51" s="8"/>
      <c r="H51" s="8"/>
      <c r="I51" s="8"/>
      <c r="J51" s="8"/>
      <c r="K51" s="8"/>
      <c r="L51" s="8"/>
      <c r="M51" s="8"/>
    </row>
    <row r="52" spans="1:13" ht="12.75">
      <c r="A52" s="27">
        <v>27</v>
      </c>
      <c r="B52" s="2" t="s">
        <v>39</v>
      </c>
      <c r="F52" s="11">
        <f aca="true" t="shared" si="19" ref="F52:M52">F16*F34*F21*12</f>
        <v>0</v>
      </c>
      <c r="G52" s="11">
        <f t="shared" si="19"/>
        <v>0</v>
      </c>
      <c r="H52" s="11">
        <f t="shared" si="19"/>
        <v>0</v>
      </c>
      <c r="I52" s="8">
        <f t="shared" si="19"/>
        <v>263736000</v>
      </c>
      <c r="J52" s="8">
        <f t="shared" si="19"/>
        <v>441144000</v>
      </c>
      <c r="K52" s="8">
        <f t="shared" si="19"/>
        <v>710424000</v>
      </c>
      <c r="L52" s="8">
        <f t="shared" si="19"/>
        <v>1074744000</v>
      </c>
      <c r="M52" s="8">
        <f t="shared" si="19"/>
        <v>472824000</v>
      </c>
    </row>
    <row r="53" spans="4:13" ht="12.75">
      <c r="D53" s="29" t="s">
        <v>1</v>
      </c>
      <c r="F53" s="4"/>
      <c r="G53" s="4"/>
      <c r="H53" s="4"/>
      <c r="I53" s="4"/>
      <c r="J53" s="4"/>
      <c r="K53" s="4"/>
      <c r="L53" s="4"/>
      <c r="M53" s="4"/>
    </row>
    <row r="54" spans="6:13" ht="12.75">
      <c r="F54" s="4"/>
      <c r="G54" s="4"/>
      <c r="H54" s="4"/>
      <c r="I54" s="4"/>
      <c r="J54" s="4"/>
      <c r="K54" s="4"/>
      <c r="L54" s="4"/>
      <c r="M54" s="4"/>
    </row>
    <row r="55" spans="1:13" ht="12.75">
      <c r="A55" s="27">
        <v>28</v>
      </c>
      <c r="B55" s="2" t="s">
        <v>40</v>
      </c>
      <c r="F55" s="14">
        <f aca="true" t="shared" si="20" ref="F55:M55">F50+F52</f>
        <v>226799999.99999994</v>
      </c>
      <c r="G55" s="14">
        <f t="shared" si="20"/>
        <v>536400000</v>
      </c>
      <c r="H55" s="14">
        <f t="shared" si="20"/>
        <v>1548000000</v>
      </c>
      <c r="I55" s="14">
        <f t="shared" si="20"/>
        <v>1062936000</v>
      </c>
      <c r="J55" s="14">
        <f t="shared" si="20"/>
        <v>1777944000</v>
      </c>
      <c r="K55" s="14">
        <f t="shared" si="20"/>
        <v>2863224000</v>
      </c>
      <c r="L55" s="14">
        <f t="shared" si="20"/>
        <v>4331544000</v>
      </c>
      <c r="M55" s="14">
        <f t="shared" si="20"/>
        <v>1905624000</v>
      </c>
    </row>
    <row r="56" spans="4:13" ht="12.75">
      <c r="D56" s="29" t="s">
        <v>2</v>
      </c>
      <c r="F56" s="14"/>
      <c r="G56" s="14"/>
      <c r="H56" s="14"/>
      <c r="I56" s="14"/>
      <c r="J56" s="14"/>
      <c r="K56" s="14"/>
      <c r="L56" s="14"/>
      <c r="M56" s="14"/>
    </row>
    <row r="57" spans="6:13" ht="12.75">
      <c r="F57" s="4"/>
      <c r="G57" s="4"/>
      <c r="H57" s="4"/>
      <c r="I57" s="4"/>
      <c r="J57" s="4"/>
      <c r="K57" s="4"/>
      <c r="L57" s="4"/>
      <c r="M57" s="4"/>
    </row>
    <row r="58" spans="1:13" s="15" customFormat="1" ht="12.75">
      <c r="A58" s="27">
        <v>29</v>
      </c>
      <c r="B58" s="15" t="s">
        <v>41</v>
      </c>
      <c r="F58" s="16">
        <f aca="true" t="shared" si="21" ref="F58:M58">F47+F48-F55</f>
        <v>226799999.99999994</v>
      </c>
      <c r="G58" s="16">
        <f t="shared" si="21"/>
        <v>536400000</v>
      </c>
      <c r="H58" s="16">
        <f t="shared" si="21"/>
        <v>1548000000</v>
      </c>
      <c r="I58" s="16">
        <f t="shared" si="21"/>
        <v>535464000</v>
      </c>
      <c r="J58" s="16">
        <f t="shared" si="21"/>
        <v>895656000</v>
      </c>
      <c r="K58" s="16">
        <f t="shared" si="21"/>
        <v>1442376000</v>
      </c>
      <c r="L58" s="16">
        <f t="shared" si="21"/>
        <v>2182056000</v>
      </c>
      <c r="M58" s="16">
        <f t="shared" si="21"/>
        <v>959976000</v>
      </c>
    </row>
    <row r="59" spans="1:13" s="15" customFormat="1" ht="12.75">
      <c r="A59" s="27"/>
      <c r="D59" s="29" t="s">
        <v>3</v>
      </c>
      <c r="F59" s="16"/>
      <c r="G59" s="16"/>
      <c r="H59" s="16"/>
      <c r="I59" s="16"/>
      <c r="J59" s="16"/>
      <c r="K59" s="16"/>
      <c r="L59" s="16"/>
      <c r="M59" s="16"/>
    </row>
    <row r="60" spans="6:13" ht="12.75">
      <c r="F60" s="4"/>
      <c r="G60" s="4"/>
      <c r="H60" s="4"/>
      <c r="I60" s="4"/>
      <c r="J60" s="4"/>
      <c r="K60" s="4"/>
      <c r="L60" s="4"/>
      <c r="M60" s="4"/>
    </row>
    <row r="61" spans="1:13" ht="12.75">
      <c r="A61" s="27">
        <v>30</v>
      </c>
      <c r="B61" s="4" t="s">
        <v>42</v>
      </c>
      <c r="F61" s="17">
        <f aca="true" t="shared" si="22" ref="F61:M61">F23-F13+F14+(F16*F34*F21)/F33</f>
        <v>6</v>
      </c>
      <c r="G61" s="17">
        <f t="shared" si="22"/>
        <v>6</v>
      </c>
      <c r="H61" s="17">
        <f t="shared" si="22"/>
        <v>6</v>
      </c>
      <c r="I61" s="17">
        <f t="shared" si="22"/>
        <v>12.6</v>
      </c>
      <c r="J61" s="17">
        <f t="shared" si="22"/>
        <v>12.6</v>
      </c>
      <c r="K61" s="17">
        <f t="shared" si="22"/>
        <v>12.6</v>
      </c>
      <c r="L61" s="17">
        <f t="shared" si="22"/>
        <v>12.6</v>
      </c>
      <c r="M61" s="17">
        <f t="shared" si="22"/>
        <v>12.6</v>
      </c>
    </row>
    <row r="62" spans="2:13" ht="12.75">
      <c r="B62" s="4"/>
      <c r="D62" s="28" t="s">
        <v>4</v>
      </c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27">
        <v>31</v>
      </c>
      <c r="B63" s="2" t="s">
        <v>43</v>
      </c>
      <c r="F63" s="9">
        <f aca="true" t="shared" si="23" ref="F63:M63">F61/F13</f>
        <v>0.15</v>
      </c>
      <c r="G63" s="9">
        <f t="shared" si="23"/>
        <v>0.15</v>
      </c>
      <c r="H63" s="9">
        <f t="shared" si="23"/>
        <v>0.15</v>
      </c>
      <c r="I63" s="9">
        <f t="shared" si="23"/>
        <v>0.315</v>
      </c>
      <c r="J63" s="9">
        <f t="shared" si="23"/>
        <v>0.315</v>
      </c>
      <c r="K63" s="9">
        <f t="shared" si="23"/>
        <v>0.315</v>
      </c>
      <c r="L63" s="9">
        <f t="shared" si="23"/>
        <v>0.315</v>
      </c>
      <c r="M63" s="9">
        <f t="shared" si="23"/>
        <v>0.315</v>
      </c>
    </row>
    <row r="64" spans="4:13" ht="12.75">
      <c r="D64" s="28" t="s">
        <v>5</v>
      </c>
      <c r="F64" s="9"/>
      <c r="G64" s="9"/>
      <c r="H64" s="9"/>
      <c r="I64" s="9"/>
      <c r="J64" s="9"/>
      <c r="K64" s="9"/>
      <c r="L64" s="9"/>
      <c r="M64" s="9"/>
    </row>
    <row r="65" spans="6:13" ht="12.75">
      <c r="F65" s="9"/>
      <c r="G65" s="9"/>
      <c r="H65" s="9"/>
      <c r="I65" s="9"/>
      <c r="J65" s="9"/>
      <c r="K65" s="9"/>
      <c r="L65" s="9"/>
      <c r="M65" s="9"/>
    </row>
    <row r="66" spans="1:13" s="15" customFormat="1" ht="12.75">
      <c r="A66" s="27">
        <v>32</v>
      </c>
      <c r="B66" s="15" t="s">
        <v>44</v>
      </c>
      <c r="F66" s="18">
        <f aca="true" t="shared" si="24" ref="F66:M66">F61*12*F34</f>
        <v>68039999.99999999</v>
      </c>
      <c r="G66" s="18">
        <f t="shared" si="24"/>
        <v>160920000</v>
      </c>
      <c r="H66" s="18">
        <f t="shared" si="24"/>
        <v>464400000</v>
      </c>
      <c r="I66" s="18">
        <f t="shared" si="24"/>
        <v>503495999.99999994</v>
      </c>
      <c r="J66" s="18">
        <f t="shared" si="24"/>
        <v>842183999.9999999</v>
      </c>
      <c r="K66" s="18">
        <f t="shared" si="24"/>
        <v>1356264000</v>
      </c>
      <c r="L66" s="18">
        <f t="shared" si="24"/>
        <v>2051783999.9999998</v>
      </c>
      <c r="M66" s="18">
        <f t="shared" si="24"/>
        <v>902663999.9999999</v>
      </c>
    </row>
    <row r="67" spans="1:13" s="15" customFormat="1" ht="12.75">
      <c r="A67" s="27"/>
      <c r="D67" s="29" t="s">
        <v>6</v>
      </c>
      <c r="F67" s="18"/>
      <c r="G67" s="18"/>
      <c r="H67" s="18"/>
      <c r="I67" s="18"/>
      <c r="J67" s="18"/>
      <c r="K67" s="18"/>
      <c r="L67" s="18"/>
      <c r="M67" s="18"/>
    </row>
    <row r="68" spans="6:13" ht="12.75">
      <c r="F68" s="4"/>
      <c r="G68" s="4"/>
      <c r="H68" s="4"/>
      <c r="I68" s="4"/>
      <c r="J68" s="4"/>
      <c r="K68" s="4"/>
      <c r="L68" s="4"/>
      <c r="M68" s="4"/>
    </row>
    <row r="69" spans="1:13" s="15" customFormat="1" ht="12.75">
      <c r="A69" s="27">
        <v>33</v>
      </c>
      <c r="B69" s="15" t="s">
        <v>45</v>
      </c>
      <c r="F69" s="16">
        <f aca="true" t="shared" si="25" ref="F69:M69">F58+F66</f>
        <v>294839999.99999994</v>
      </c>
      <c r="G69" s="16">
        <f t="shared" si="25"/>
        <v>697320000</v>
      </c>
      <c r="H69" s="16">
        <f t="shared" si="25"/>
        <v>2012400000</v>
      </c>
      <c r="I69" s="16">
        <f t="shared" si="25"/>
        <v>1038960000</v>
      </c>
      <c r="J69" s="16">
        <f t="shared" si="25"/>
        <v>1737840000</v>
      </c>
      <c r="K69" s="16">
        <f t="shared" si="25"/>
        <v>2798640000</v>
      </c>
      <c r="L69" s="16">
        <f t="shared" si="25"/>
        <v>4233840000</v>
      </c>
      <c r="M69" s="16">
        <f t="shared" si="25"/>
        <v>1862640000</v>
      </c>
    </row>
    <row r="70" spans="1:13" s="15" customFormat="1" ht="12.75">
      <c r="A70" s="27"/>
      <c r="D70" s="29" t="s">
        <v>7</v>
      </c>
      <c r="F70" s="16"/>
      <c r="G70" s="16"/>
      <c r="H70" s="16"/>
      <c r="I70" s="16"/>
      <c r="J70" s="16"/>
      <c r="K70" s="16"/>
      <c r="L70" s="16"/>
      <c r="M70" s="16"/>
    </row>
    <row r="71" spans="6:13" ht="12.75">
      <c r="F71" s="4"/>
      <c r="G71" s="4"/>
      <c r="H71" s="4"/>
      <c r="I71" s="4"/>
      <c r="J71" s="4"/>
      <c r="K71" s="4"/>
      <c r="L71" s="4"/>
      <c r="M71" s="4"/>
    </row>
    <row r="72" spans="1:256" s="22" customFormat="1" ht="12.75">
      <c r="A72" s="27">
        <v>34</v>
      </c>
      <c r="B72" s="19" t="s">
        <v>46</v>
      </c>
      <c r="C72" s="19"/>
      <c r="D72" s="19"/>
      <c r="E72" s="19"/>
      <c r="F72" s="20">
        <f>F69</f>
        <v>294839999.99999994</v>
      </c>
      <c r="G72" s="20">
        <f aca="true" t="shared" si="26" ref="G72:M72">F72+G69</f>
        <v>992160000</v>
      </c>
      <c r="H72" s="20">
        <f t="shared" si="26"/>
        <v>3004560000</v>
      </c>
      <c r="I72" s="20">
        <f t="shared" si="26"/>
        <v>4043520000</v>
      </c>
      <c r="J72" s="20">
        <f t="shared" si="26"/>
        <v>5781360000</v>
      </c>
      <c r="K72" s="20">
        <f t="shared" si="26"/>
        <v>8580000000</v>
      </c>
      <c r="L72" s="20">
        <f t="shared" si="26"/>
        <v>12813840000</v>
      </c>
      <c r="M72" s="20">
        <f t="shared" si="26"/>
        <v>14676480000</v>
      </c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13" s="21" customFormat="1" ht="12.75">
      <c r="A73" s="30">
        <v>35</v>
      </c>
      <c r="B73" s="19" t="s">
        <v>8</v>
      </c>
      <c r="F73" s="20">
        <f>F72</f>
        <v>294839999.99999994</v>
      </c>
      <c r="G73" s="20">
        <f aca="true" t="shared" si="27" ref="G73:M73">G72+F73</f>
        <v>1287000000</v>
      </c>
      <c r="H73" s="20">
        <f t="shared" si="27"/>
        <v>4291560000</v>
      </c>
      <c r="I73" s="20">
        <f t="shared" si="27"/>
        <v>8335080000</v>
      </c>
      <c r="J73" s="20">
        <f t="shared" si="27"/>
        <v>14116440000</v>
      </c>
      <c r="K73" s="20">
        <f t="shared" si="27"/>
        <v>22696440000</v>
      </c>
      <c r="L73" s="20">
        <f t="shared" si="27"/>
        <v>35510280000</v>
      </c>
      <c r="M73" s="20">
        <f t="shared" si="27"/>
        <v>50186760000</v>
      </c>
    </row>
    <row r="74" spans="1:13" s="21" customFormat="1" ht="12.75">
      <c r="A74" s="30"/>
      <c r="F74" s="23"/>
      <c r="G74" s="23"/>
      <c r="H74" s="23"/>
      <c r="I74" s="23"/>
      <c r="J74" s="23"/>
      <c r="K74" s="23"/>
      <c r="L74" s="23"/>
      <c r="M74" s="23"/>
    </row>
    <row r="75" spans="1:13" s="21" customFormat="1" ht="12.75">
      <c r="A75" s="30"/>
      <c r="F75" s="24"/>
      <c r="G75" s="23"/>
      <c r="H75" s="23"/>
      <c r="I75" s="23"/>
      <c r="J75" s="23"/>
      <c r="K75" s="23"/>
      <c r="L75" s="23"/>
      <c r="M75" s="23"/>
    </row>
    <row r="76" spans="1:13" s="21" customFormat="1" ht="12.75">
      <c r="A76" s="30"/>
      <c r="F76" s="23"/>
      <c r="G76" s="23"/>
      <c r="H76" s="23"/>
      <c r="I76" s="23"/>
      <c r="J76" s="23"/>
      <c r="K76" s="23"/>
      <c r="L76" s="23"/>
      <c r="M76" s="23"/>
    </row>
    <row r="77" spans="1:13" s="21" customFormat="1" ht="12.75">
      <c r="A77" s="30"/>
      <c r="F77" s="23"/>
      <c r="G77" s="23"/>
      <c r="H77" s="23"/>
      <c r="I77" s="23"/>
      <c r="J77" s="23"/>
      <c r="K77" s="23"/>
      <c r="L77" s="23"/>
      <c r="M77" s="23"/>
    </row>
    <row r="79" ht="12.75">
      <c r="F79" s="4"/>
    </row>
    <row r="80" spans="6:13" ht="12.75">
      <c r="F80" s="25"/>
      <c r="G80" s="25"/>
      <c r="H80" s="25"/>
      <c r="I80" s="25"/>
      <c r="J80" s="25"/>
      <c r="K80" s="25"/>
      <c r="L80" s="25"/>
      <c r="M80" s="25"/>
    </row>
    <row r="81" spans="6:13" ht="12.75">
      <c r="F81" s="25"/>
      <c r="G81" s="25"/>
      <c r="H81" s="25"/>
      <c r="I81" s="25"/>
      <c r="J81" s="25"/>
      <c r="K81" s="25"/>
      <c r="L81" s="25"/>
      <c r="M81" s="25"/>
    </row>
    <row r="82" spans="6:13" ht="12.75">
      <c r="F82" s="25"/>
      <c r="G82" s="25"/>
      <c r="H82" s="25"/>
      <c r="I82" s="25"/>
      <c r="J82" s="25"/>
      <c r="K82" s="25"/>
      <c r="L82" s="25"/>
      <c r="M82" s="25"/>
    </row>
    <row r="83" spans="6:13" ht="12.75">
      <c r="F83" s="25"/>
      <c r="G83" s="25"/>
      <c r="H83" s="25"/>
      <c r="I83" s="25"/>
      <c r="J83" s="25"/>
      <c r="K83" s="25"/>
      <c r="L83" s="25"/>
      <c r="M83" s="25"/>
    </row>
    <row r="84" spans="6:13" ht="12.75">
      <c r="F84" s="25"/>
      <c r="G84" s="25"/>
      <c r="H84" s="25"/>
      <c r="I84" s="25"/>
      <c r="J84" s="25"/>
      <c r="K84" s="25"/>
      <c r="L84" s="25"/>
      <c r="M84" s="25"/>
    </row>
    <row r="85" spans="6:13" ht="12.75">
      <c r="F85" s="25"/>
      <c r="G85" s="25"/>
      <c r="H85" s="25"/>
      <c r="I85" s="25"/>
      <c r="J85" s="25"/>
      <c r="K85" s="25"/>
      <c r="L85" s="25"/>
      <c r="M85" s="25"/>
    </row>
    <row r="86" spans="6:13" ht="12.75">
      <c r="F86" s="25"/>
      <c r="G86" s="25"/>
      <c r="H86" s="25"/>
      <c r="I86" s="25"/>
      <c r="J86" s="25"/>
      <c r="K86" s="25"/>
      <c r="L86" s="25"/>
      <c r="M86" s="25"/>
    </row>
    <row r="87" spans="6:13" ht="12.75">
      <c r="F87" s="25"/>
      <c r="G87" s="25"/>
      <c r="H87" s="25"/>
      <c r="I87" s="25"/>
      <c r="J87" s="25"/>
      <c r="K87" s="25"/>
      <c r="L87" s="25"/>
      <c r="M87" s="25"/>
    </row>
    <row r="88" spans="6:13" ht="12.75">
      <c r="F88" s="25"/>
      <c r="G88" s="25"/>
      <c r="H88" s="25"/>
      <c r="I88" s="25"/>
      <c r="J88" s="25"/>
      <c r="K88" s="25"/>
      <c r="L88" s="25"/>
      <c r="M88" s="25"/>
    </row>
    <row r="89" spans="6:13" ht="12.75">
      <c r="F89" s="25"/>
      <c r="G89" s="25"/>
      <c r="H89" s="25"/>
      <c r="I89" s="25"/>
      <c r="J89" s="25"/>
      <c r="K89" s="25"/>
      <c r="L89" s="25"/>
      <c r="M89" s="25"/>
    </row>
    <row r="90" spans="5:13" ht="12.75">
      <c r="E90" s="4"/>
      <c r="F90" s="25"/>
      <c r="G90" s="25"/>
      <c r="H90" s="25"/>
      <c r="I90" s="25"/>
      <c r="J90" s="25"/>
      <c r="K90" s="25"/>
      <c r="L90" s="25"/>
      <c r="M90" s="25"/>
    </row>
    <row r="91" spans="5:10" ht="12.75">
      <c r="E91" s="4"/>
      <c r="F91" s="25"/>
      <c r="G91" s="25"/>
      <c r="H91" s="25"/>
      <c r="J91" s="25"/>
    </row>
    <row r="92" spans="5:10" ht="12.75">
      <c r="E92" s="4"/>
      <c r="J92" s="25"/>
    </row>
    <row r="94" spans="5:13" ht="12.75">
      <c r="E94" s="4"/>
      <c r="F94" s="25"/>
      <c r="G94" s="25"/>
      <c r="H94" s="25"/>
      <c r="I94" s="25"/>
      <c r="J94" s="25"/>
      <c r="K94" s="25"/>
      <c r="L94" s="25"/>
      <c r="M94" s="25"/>
    </row>
    <row r="95" spans="5:13" ht="12.75">
      <c r="E95" s="26"/>
      <c r="F95" s="25"/>
      <c r="G95" s="25"/>
      <c r="H95" s="25"/>
      <c r="I95" s="25"/>
      <c r="J95" s="25"/>
      <c r="K95" s="25"/>
      <c r="L95" s="25"/>
      <c r="M95" s="25"/>
    </row>
    <row r="96" spans="5:13" ht="12.75">
      <c r="E96" s="26"/>
      <c r="F96" s="25"/>
      <c r="G96" s="25"/>
      <c r="H96" s="25"/>
      <c r="I96" s="25"/>
      <c r="J96" s="25"/>
      <c r="K96" s="25"/>
      <c r="L96" s="25"/>
      <c r="M96" s="25"/>
    </row>
    <row r="97" ht="12.75">
      <c r="M97" s="25"/>
    </row>
    <row r="98" spans="5:10" ht="12.75">
      <c r="E98" s="4"/>
      <c r="J98" s="25"/>
    </row>
    <row r="99" spans="5:10" ht="12.75">
      <c r="E99" s="4"/>
      <c r="J99" s="25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10.75390625" style="27" customWidth="1"/>
    <col min="2" max="2" width="1.625" style="2" customWidth="1"/>
    <col min="3" max="4" width="1.37890625" style="2" customWidth="1"/>
    <col min="5" max="5" width="35.75390625" style="2" customWidth="1"/>
    <col min="6" max="6" width="14.875" style="2" customWidth="1"/>
    <col min="7" max="7" width="14.00390625" style="2" customWidth="1"/>
    <col min="8" max="8" width="15.375" style="2" customWidth="1"/>
    <col min="9" max="9" width="14.875" style="2" customWidth="1"/>
    <col min="10" max="10" width="15.125" style="2" customWidth="1"/>
    <col min="11" max="11" width="15.00390625" style="2" customWidth="1"/>
    <col min="12" max="12" width="15.125" style="2" customWidth="1"/>
    <col min="13" max="13" width="15.00390625" style="2" customWidth="1"/>
    <col min="14" max="14" width="2.375" style="2" customWidth="1"/>
    <col min="15" max="16384" width="10.75390625" style="2" customWidth="1"/>
  </cols>
  <sheetData>
    <row r="1" ht="18">
      <c r="A1" s="1" t="s">
        <v>59</v>
      </c>
    </row>
    <row r="2" spans="1:5" ht="12.75">
      <c r="A2" s="32" t="s">
        <v>61</v>
      </c>
      <c r="E2" s="33">
        <v>40</v>
      </c>
    </row>
    <row r="3" spans="1:6" ht="12.75">
      <c r="A3" s="32"/>
      <c r="E3" s="33"/>
      <c r="F3" s="2" t="s">
        <v>10</v>
      </c>
    </row>
    <row r="4" spans="6:13" ht="12.75">
      <c r="F4" s="2">
        <v>1999</v>
      </c>
      <c r="G4" s="2">
        <f aca="true" t="shared" si="0" ref="G4:M4">F4+1</f>
        <v>2000</v>
      </c>
      <c r="H4" s="2">
        <f t="shared" si="0"/>
        <v>2001</v>
      </c>
      <c r="I4" s="2">
        <f t="shared" si="0"/>
        <v>2002</v>
      </c>
      <c r="J4" s="2">
        <f t="shared" si="0"/>
        <v>2003</v>
      </c>
      <c r="K4" s="2">
        <f t="shared" si="0"/>
        <v>2004</v>
      </c>
      <c r="L4" s="2">
        <f t="shared" si="0"/>
        <v>2005</v>
      </c>
      <c r="M4" s="2">
        <f t="shared" si="0"/>
        <v>2006</v>
      </c>
    </row>
    <row r="5" ht="12.75"/>
    <row r="6" spans="1:2" ht="12.75">
      <c r="A6" s="27" t="s">
        <v>51</v>
      </c>
      <c r="B6" s="3" t="s">
        <v>11</v>
      </c>
    </row>
    <row r="7" ht="12.75">
      <c r="B7" s="4" t="s">
        <v>12</v>
      </c>
    </row>
    <row r="8" spans="1:13" ht="12.75">
      <c r="A8" s="27">
        <v>1</v>
      </c>
      <c r="C8" s="2" t="s">
        <v>13</v>
      </c>
      <c r="F8" s="5">
        <f aca="true" t="shared" si="1" ref="F8:L8">G8-1000000</f>
        <v>105000000</v>
      </c>
      <c r="G8" s="5">
        <f t="shared" si="1"/>
        <v>106000000</v>
      </c>
      <c r="H8" s="5">
        <f t="shared" si="1"/>
        <v>107000000</v>
      </c>
      <c r="I8" s="5">
        <f t="shared" si="1"/>
        <v>108000000</v>
      </c>
      <c r="J8" s="5">
        <f t="shared" si="1"/>
        <v>109000000</v>
      </c>
      <c r="K8" s="5">
        <f t="shared" si="1"/>
        <v>110000000</v>
      </c>
      <c r="L8" s="5">
        <f t="shared" si="1"/>
        <v>111000000</v>
      </c>
      <c r="M8" s="6">
        <v>112000000</v>
      </c>
    </row>
    <row r="9" spans="1:13" ht="12.75">
      <c r="A9" s="27">
        <v>2</v>
      </c>
      <c r="C9" s="4" t="s">
        <v>14</v>
      </c>
      <c r="D9" s="4"/>
      <c r="F9" s="7">
        <v>0.338</v>
      </c>
      <c r="G9" s="7">
        <v>0.415</v>
      </c>
      <c r="H9" s="7">
        <v>0.503</v>
      </c>
      <c r="I9" s="7">
        <v>0.525</v>
      </c>
      <c r="J9" s="7">
        <v>0.546</v>
      </c>
      <c r="K9" s="7">
        <v>0.6</v>
      </c>
      <c r="L9" s="7">
        <v>0.66</v>
      </c>
      <c r="M9" s="7">
        <v>0.73</v>
      </c>
    </row>
    <row r="10" spans="1:13" ht="12.75">
      <c r="A10" s="27">
        <v>3</v>
      </c>
      <c r="E10" s="2" t="s">
        <v>15</v>
      </c>
      <c r="F10" s="7">
        <v>0.009</v>
      </c>
      <c r="G10" s="7">
        <v>0.03</v>
      </c>
      <c r="H10" s="7">
        <v>0.09</v>
      </c>
      <c r="I10" s="7">
        <v>0.12</v>
      </c>
      <c r="J10" s="7">
        <v>0.17</v>
      </c>
      <c r="K10" s="7">
        <v>0.25</v>
      </c>
      <c r="L10" s="7">
        <v>0.37</v>
      </c>
      <c r="M10" s="7">
        <v>0.42</v>
      </c>
    </row>
    <row r="11" spans="1:13" ht="12.75">
      <c r="A11" s="27">
        <v>4</v>
      </c>
      <c r="E11" s="4" t="s">
        <v>16</v>
      </c>
      <c r="F11" s="7">
        <f aca="true" t="shared" si="2" ref="F11:M11">F9-F10</f>
        <v>0.329</v>
      </c>
      <c r="G11" s="7">
        <f t="shared" si="2"/>
        <v>0.385</v>
      </c>
      <c r="H11" s="7">
        <f t="shared" si="2"/>
        <v>0.41300000000000003</v>
      </c>
      <c r="I11" s="7">
        <f t="shared" si="2"/>
        <v>0.405</v>
      </c>
      <c r="J11" s="7">
        <f t="shared" si="2"/>
        <v>0.376</v>
      </c>
      <c r="K11" s="7">
        <f t="shared" si="2"/>
        <v>0.35</v>
      </c>
      <c r="L11" s="7">
        <f t="shared" si="2"/>
        <v>0.29000000000000004</v>
      </c>
      <c r="M11" s="7">
        <f t="shared" si="2"/>
        <v>0.31</v>
      </c>
    </row>
    <row r="12" spans="2:13" ht="12.75">
      <c r="B12" s="4" t="s">
        <v>17</v>
      </c>
      <c r="C12" s="4"/>
      <c r="D12" s="4"/>
      <c r="F12" s="7"/>
      <c r="G12" s="7"/>
      <c r="H12" s="7"/>
      <c r="I12" s="7"/>
      <c r="J12" s="7"/>
      <c r="K12" s="7"/>
      <c r="L12" s="7"/>
      <c r="M12" s="7"/>
    </row>
    <row r="13" spans="1:13" ht="12.75">
      <c r="A13" s="27">
        <v>5</v>
      </c>
      <c r="C13" s="2" t="s">
        <v>18</v>
      </c>
      <c r="F13" s="8">
        <f>$E$2</f>
        <v>40</v>
      </c>
      <c r="G13" s="8">
        <f aca="true" t="shared" si="3" ref="G13:M13">$E$2</f>
        <v>40</v>
      </c>
      <c r="H13" s="8">
        <f t="shared" si="3"/>
        <v>40</v>
      </c>
      <c r="I13" s="8">
        <f t="shared" si="3"/>
        <v>40</v>
      </c>
      <c r="J13" s="8">
        <f t="shared" si="3"/>
        <v>40</v>
      </c>
      <c r="K13" s="8">
        <f t="shared" si="3"/>
        <v>40</v>
      </c>
      <c r="L13" s="8">
        <f t="shared" si="3"/>
        <v>40</v>
      </c>
      <c r="M13" s="8">
        <f t="shared" si="3"/>
        <v>40</v>
      </c>
    </row>
    <row r="14" spans="1:13" ht="12.75">
      <c r="A14" s="27">
        <v>6</v>
      </c>
      <c r="C14" s="2" t="s">
        <v>19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</row>
    <row r="15" spans="3:13" ht="12.75" hidden="1">
      <c r="C15" s="2" t="s">
        <v>20</v>
      </c>
      <c r="F15" s="8">
        <f aca="true" t="shared" si="4" ref="F15:M15">F13-F14</f>
        <v>20</v>
      </c>
      <c r="G15" s="8">
        <f t="shared" si="4"/>
        <v>20</v>
      </c>
      <c r="H15" s="8">
        <f t="shared" si="4"/>
        <v>20</v>
      </c>
      <c r="I15" s="8">
        <f t="shared" si="4"/>
        <v>20</v>
      </c>
      <c r="J15" s="8">
        <f t="shared" si="4"/>
        <v>20</v>
      </c>
      <c r="K15" s="8">
        <f t="shared" si="4"/>
        <v>20</v>
      </c>
      <c r="L15" s="8">
        <f t="shared" si="4"/>
        <v>20</v>
      </c>
      <c r="M15" s="8">
        <f t="shared" si="4"/>
        <v>20</v>
      </c>
    </row>
    <row r="16" spans="1:13" ht="12.75">
      <c r="A16" s="27">
        <v>7</v>
      </c>
      <c r="C16" s="2" t="s">
        <v>21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</row>
    <row r="17" spans="2:13" ht="12.75">
      <c r="B17" s="4" t="s">
        <v>22</v>
      </c>
      <c r="F17" s="8"/>
      <c r="G17" s="8"/>
      <c r="H17" s="8"/>
      <c r="I17" s="8"/>
      <c r="J17" s="8"/>
      <c r="K17" s="8"/>
      <c r="L17" s="8"/>
      <c r="M17" s="8"/>
    </row>
    <row r="18" spans="1:13" ht="12.75">
      <c r="A18" s="27">
        <v>8</v>
      </c>
      <c r="C18" s="2" t="s">
        <v>23</v>
      </c>
      <c r="F18" s="9">
        <v>1</v>
      </c>
      <c r="G18" s="9">
        <v>1</v>
      </c>
      <c r="H18" s="9">
        <v>1</v>
      </c>
      <c r="I18" s="9">
        <v>0.81</v>
      </c>
      <c r="J18" s="9">
        <v>0.81</v>
      </c>
      <c r="K18" s="9">
        <v>0.81</v>
      </c>
      <c r="L18" s="9">
        <v>0.81</v>
      </c>
      <c r="M18" s="9">
        <v>0.81</v>
      </c>
    </row>
    <row r="19" spans="1:13" ht="12.75">
      <c r="A19" s="27">
        <v>9</v>
      </c>
      <c r="C19" s="4" t="s">
        <v>24</v>
      </c>
      <c r="D19" s="4"/>
      <c r="F19" s="10">
        <v>23600000</v>
      </c>
      <c r="G19" s="10">
        <v>26200000</v>
      </c>
      <c r="H19" s="10">
        <v>26300000</v>
      </c>
      <c r="I19" s="10">
        <v>18400000</v>
      </c>
      <c r="J19" s="10">
        <v>16000000</v>
      </c>
      <c r="K19" s="10">
        <v>13800000</v>
      </c>
      <c r="L19" s="10">
        <v>12100000</v>
      </c>
      <c r="M19" s="10">
        <v>10500000</v>
      </c>
    </row>
    <row r="20" spans="1:13" ht="12.75">
      <c r="A20" s="27">
        <v>10</v>
      </c>
      <c r="C20" s="4" t="s">
        <v>47</v>
      </c>
      <c r="D20" s="4"/>
      <c r="F20" s="10"/>
      <c r="G20" s="10">
        <f aca="true" t="shared" si="5" ref="G20:M20">G19-F19</f>
        <v>2600000</v>
      </c>
      <c r="H20" s="10">
        <f t="shared" si="5"/>
        <v>100000</v>
      </c>
      <c r="I20" s="10">
        <f t="shared" si="5"/>
        <v>-7900000</v>
      </c>
      <c r="J20" s="10">
        <f t="shared" si="5"/>
        <v>-2400000</v>
      </c>
      <c r="K20" s="10">
        <f t="shared" si="5"/>
        <v>-2200000</v>
      </c>
      <c r="L20" s="10">
        <f t="shared" si="5"/>
        <v>-1700000</v>
      </c>
      <c r="M20" s="10">
        <f t="shared" si="5"/>
        <v>-1600000</v>
      </c>
    </row>
    <row r="21" spans="1:13" ht="12.75">
      <c r="A21" s="27">
        <v>11</v>
      </c>
      <c r="C21" s="2" t="s">
        <v>25</v>
      </c>
      <c r="F21" s="9">
        <v>0</v>
      </c>
      <c r="G21" s="9">
        <v>0</v>
      </c>
      <c r="H21" s="9">
        <v>0</v>
      </c>
      <c r="I21" s="9">
        <v>0.33</v>
      </c>
      <c r="J21" s="9">
        <v>0.33</v>
      </c>
      <c r="K21" s="9">
        <v>0.33</v>
      </c>
      <c r="L21" s="9">
        <v>0.33</v>
      </c>
      <c r="M21" s="9">
        <v>0.33</v>
      </c>
    </row>
    <row r="22" spans="1:13" ht="12.75">
      <c r="A22" s="27">
        <v>12</v>
      </c>
      <c r="C22" s="2" t="s">
        <v>26</v>
      </c>
      <c r="F22" s="11">
        <f aca="true" t="shared" si="6" ref="F22:M22">F16*F21</f>
        <v>0</v>
      </c>
      <c r="G22" s="11">
        <f t="shared" si="6"/>
        <v>0</v>
      </c>
      <c r="H22" s="11">
        <f t="shared" si="6"/>
        <v>0</v>
      </c>
      <c r="I22" s="12">
        <f t="shared" si="6"/>
        <v>6.6000000000000005</v>
      </c>
      <c r="J22" s="12">
        <f t="shared" si="6"/>
        <v>6.6000000000000005</v>
      </c>
      <c r="K22" s="12">
        <f t="shared" si="6"/>
        <v>6.6000000000000005</v>
      </c>
      <c r="L22" s="12">
        <f t="shared" si="6"/>
        <v>6.6000000000000005</v>
      </c>
      <c r="M22" s="12">
        <f t="shared" si="6"/>
        <v>6.6000000000000005</v>
      </c>
    </row>
    <row r="23" spans="1:13" ht="12.75">
      <c r="A23" s="27">
        <v>13</v>
      </c>
      <c r="C23" s="2" t="s">
        <v>27</v>
      </c>
      <c r="F23" s="8">
        <v>26</v>
      </c>
      <c r="G23" s="8">
        <v>26</v>
      </c>
      <c r="H23" s="8">
        <v>26</v>
      </c>
      <c r="I23" s="8">
        <v>26</v>
      </c>
      <c r="J23" s="8">
        <v>26</v>
      </c>
      <c r="K23" s="8">
        <v>26</v>
      </c>
      <c r="L23" s="8">
        <v>26</v>
      </c>
      <c r="M23" s="8">
        <v>26</v>
      </c>
    </row>
    <row r="24" spans="6:13" ht="12.75">
      <c r="F24" s="8"/>
      <c r="G24" s="8"/>
      <c r="H24" s="8"/>
      <c r="I24" s="8"/>
      <c r="J24" s="8"/>
      <c r="K24" s="8"/>
      <c r="L24" s="8"/>
      <c r="M24" s="8"/>
    </row>
    <row r="25" spans="2:13" ht="12.75">
      <c r="B25" s="3" t="s">
        <v>28</v>
      </c>
      <c r="F25" s="4"/>
      <c r="G25" s="4"/>
      <c r="H25" s="4"/>
      <c r="I25" s="4"/>
      <c r="J25" s="4"/>
      <c r="K25" s="4"/>
      <c r="L25" s="4"/>
      <c r="M25" s="4"/>
    </row>
    <row r="26" spans="1:13" ht="12.75">
      <c r="A26" s="27">
        <v>14</v>
      </c>
      <c r="B26" s="2" t="s">
        <v>29</v>
      </c>
      <c r="F26" s="13">
        <f aca="true" t="shared" si="7" ref="F26:M26">F9*F$8</f>
        <v>35490000</v>
      </c>
      <c r="G26" s="13">
        <f t="shared" si="7"/>
        <v>43990000</v>
      </c>
      <c r="H26" s="13">
        <f t="shared" si="7"/>
        <v>53821000</v>
      </c>
      <c r="I26" s="13">
        <f t="shared" si="7"/>
        <v>56700000</v>
      </c>
      <c r="J26" s="13">
        <f t="shared" si="7"/>
        <v>59514000.00000001</v>
      </c>
      <c r="K26" s="13">
        <f t="shared" si="7"/>
        <v>66000000</v>
      </c>
      <c r="L26" s="13">
        <f t="shared" si="7"/>
        <v>73260000</v>
      </c>
      <c r="M26" s="13">
        <f t="shared" si="7"/>
        <v>81760000</v>
      </c>
    </row>
    <row r="27" spans="4:13" ht="12.75">
      <c r="D27" s="28" t="s">
        <v>52</v>
      </c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7">
        <v>15</v>
      </c>
      <c r="C28" s="2" t="s">
        <v>30</v>
      </c>
      <c r="F28" s="13">
        <f aca="true" t="shared" si="8" ref="F28:M28">F10*F$8</f>
        <v>944999.9999999999</v>
      </c>
      <c r="G28" s="13">
        <f t="shared" si="8"/>
        <v>3180000</v>
      </c>
      <c r="H28" s="13">
        <f t="shared" si="8"/>
        <v>9630000</v>
      </c>
      <c r="I28" s="13">
        <f t="shared" si="8"/>
        <v>12960000</v>
      </c>
      <c r="J28" s="13">
        <f t="shared" si="8"/>
        <v>18530000</v>
      </c>
      <c r="K28" s="13">
        <f t="shared" si="8"/>
        <v>27500000</v>
      </c>
      <c r="L28" s="13">
        <f t="shared" si="8"/>
        <v>41070000</v>
      </c>
      <c r="M28" s="13">
        <f t="shared" si="8"/>
        <v>47040000</v>
      </c>
    </row>
    <row r="29" spans="4:13" ht="12.75">
      <c r="D29" s="28" t="s">
        <v>53</v>
      </c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27">
        <v>16</v>
      </c>
      <c r="C30" s="2" t="s">
        <v>31</v>
      </c>
      <c r="F30" s="13">
        <f aca="true" t="shared" si="9" ref="F30:M30">F11*F$8</f>
        <v>34545000</v>
      </c>
      <c r="G30" s="13">
        <f t="shared" si="9"/>
        <v>40810000</v>
      </c>
      <c r="H30" s="13">
        <f t="shared" si="9"/>
        <v>44191000</v>
      </c>
      <c r="I30" s="13">
        <f t="shared" si="9"/>
        <v>43740000</v>
      </c>
      <c r="J30" s="13">
        <f t="shared" si="9"/>
        <v>40984000</v>
      </c>
      <c r="K30" s="13">
        <f t="shared" si="9"/>
        <v>38500000</v>
      </c>
      <c r="L30" s="13">
        <f t="shared" si="9"/>
        <v>32190000.000000004</v>
      </c>
      <c r="M30" s="13">
        <f t="shared" si="9"/>
        <v>34720000</v>
      </c>
    </row>
    <row r="31" spans="4:13" ht="12.75">
      <c r="D31" s="28" t="s">
        <v>54</v>
      </c>
      <c r="F31" s="13"/>
      <c r="G31" s="13"/>
      <c r="H31" s="13"/>
      <c r="I31" s="13"/>
      <c r="J31" s="13"/>
      <c r="K31" s="13"/>
      <c r="L31" s="13"/>
      <c r="M31" s="13"/>
    </row>
    <row r="32" spans="6:13" ht="12.75"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27">
        <v>17</v>
      </c>
      <c r="B33" s="4" t="s">
        <v>9</v>
      </c>
      <c r="F33" s="13">
        <f>F28</f>
        <v>944999.9999999999</v>
      </c>
      <c r="G33" s="13">
        <f aca="true" t="shared" si="10" ref="G33:M33">G28-F28</f>
        <v>2235000</v>
      </c>
      <c r="H33" s="13">
        <f t="shared" si="10"/>
        <v>6450000</v>
      </c>
      <c r="I33" s="13">
        <f t="shared" si="10"/>
        <v>3330000</v>
      </c>
      <c r="J33" s="13">
        <f t="shared" si="10"/>
        <v>5570000</v>
      </c>
      <c r="K33" s="13">
        <f t="shared" si="10"/>
        <v>8970000</v>
      </c>
      <c r="L33" s="13">
        <f t="shared" si="10"/>
        <v>13570000</v>
      </c>
      <c r="M33" s="13">
        <f t="shared" si="10"/>
        <v>5970000</v>
      </c>
    </row>
    <row r="34" spans="1:13" ht="12.75">
      <c r="A34" s="27">
        <v>18</v>
      </c>
      <c r="C34" s="4" t="s">
        <v>32</v>
      </c>
      <c r="D34" s="4"/>
      <c r="F34" s="13">
        <f aca="true" t="shared" si="11" ref="F34:M34">F33*F18</f>
        <v>944999.9999999999</v>
      </c>
      <c r="G34" s="13">
        <f t="shared" si="11"/>
        <v>2235000</v>
      </c>
      <c r="H34" s="13">
        <f t="shared" si="11"/>
        <v>6450000</v>
      </c>
      <c r="I34" s="13">
        <f t="shared" si="11"/>
        <v>2697300</v>
      </c>
      <c r="J34" s="13">
        <f t="shared" si="11"/>
        <v>4511700</v>
      </c>
      <c r="K34" s="13">
        <f t="shared" si="11"/>
        <v>7265700.000000001</v>
      </c>
      <c r="L34" s="13">
        <f t="shared" si="11"/>
        <v>10991700</v>
      </c>
      <c r="M34" s="13">
        <f t="shared" si="11"/>
        <v>4835700</v>
      </c>
    </row>
    <row r="35" spans="3:13" ht="12.75">
      <c r="C35" s="4"/>
      <c r="D35" s="29" t="s">
        <v>55</v>
      </c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7">
        <v>19</v>
      </c>
      <c r="C36" s="2" t="s">
        <v>33</v>
      </c>
      <c r="F36" s="13">
        <f aca="true" t="shared" si="12" ref="F36:M36">F33-F34</f>
        <v>0</v>
      </c>
      <c r="G36" s="13">
        <f t="shared" si="12"/>
        <v>0</v>
      </c>
      <c r="H36" s="13">
        <f t="shared" si="12"/>
        <v>0</v>
      </c>
      <c r="I36" s="13">
        <f t="shared" si="12"/>
        <v>632700</v>
      </c>
      <c r="J36" s="13">
        <f t="shared" si="12"/>
        <v>1058300</v>
      </c>
      <c r="K36" s="13">
        <f t="shared" si="12"/>
        <v>1704299.999999999</v>
      </c>
      <c r="L36" s="13">
        <f t="shared" si="12"/>
        <v>2578300</v>
      </c>
      <c r="M36" s="13">
        <f t="shared" si="12"/>
        <v>1134300</v>
      </c>
    </row>
    <row r="37" spans="4:13" ht="12.75">
      <c r="D37" s="29" t="s">
        <v>56</v>
      </c>
      <c r="F37" s="13"/>
      <c r="G37" s="13"/>
      <c r="H37" s="13"/>
      <c r="I37" s="13"/>
      <c r="J37" s="13"/>
      <c r="K37" s="13"/>
      <c r="L37" s="13"/>
      <c r="M37" s="13"/>
    </row>
    <row r="38" spans="6:13" ht="12.75"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27">
        <v>20</v>
      </c>
      <c r="B39" s="2" t="s">
        <v>34</v>
      </c>
      <c r="F39" s="13">
        <f>F34</f>
        <v>944999.9999999999</v>
      </c>
      <c r="G39" s="13">
        <f aca="true" t="shared" si="13" ref="G39:M39">G34+F39</f>
        <v>3180000</v>
      </c>
      <c r="H39" s="13">
        <f t="shared" si="13"/>
        <v>9630000</v>
      </c>
      <c r="I39" s="13">
        <f t="shared" si="13"/>
        <v>12327300</v>
      </c>
      <c r="J39" s="13">
        <f t="shared" si="13"/>
        <v>16839000</v>
      </c>
      <c r="K39" s="13">
        <f t="shared" si="13"/>
        <v>24104700</v>
      </c>
      <c r="L39" s="13">
        <f t="shared" si="13"/>
        <v>35096400</v>
      </c>
      <c r="M39" s="13">
        <f t="shared" si="13"/>
        <v>39932100</v>
      </c>
    </row>
    <row r="40" spans="1:13" ht="12.75">
      <c r="A40" s="27">
        <v>21</v>
      </c>
      <c r="B40" s="2" t="s">
        <v>35</v>
      </c>
      <c r="F40" s="13">
        <f>F36</f>
        <v>0</v>
      </c>
      <c r="G40" s="13">
        <f aca="true" t="shared" si="14" ref="G40:M40">G36+F40</f>
        <v>0</v>
      </c>
      <c r="H40" s="13">
        <f t="shared" si="14"/>
        <v>0</v>
      </c>
      <c r="I40" s="13">
        <f t="shared" si="14"/>
        <v>632700</v>
      </c>
      <c r="J40" s="13">
        <f t="shared" si="14"/>
        <v>1691000</v>
      </c>
      <c r="K40" s="13">
        <f t="shared" si="14"/>
        <v>3395299.999999999</v>
      </c>
      <c r="L40" s="13">
        <f t="shared" si="14"/>
        <v>5973599.999999999</v>
      </c>
      <c r="M40" s="13">
        <f t="shared" si="14"/>
        <v>7107899.999999999</v>
      </c>
    </row>
    <row r="41" spans="6:13" ht="12.75">
      <c r="F41" s="4"/>
      <c r="G41" s="4"/>
      <c r="H41" s="4"/>
      <c r="I41" s="4"/>
      <c r="J41" s="4"/>
      <c r="K41" s="4"/>
      <c r="L41" s="4"/>
      <c r="M41" s="4"/>
    </row>
    <row r="42" spans="1:13" ht="12.75">
      <c r="A42" s="27">
        <v>22</v>
      </c>
      <c r="B42" s="2" t="s">
        <v>36</v>
      </c>
      <c r="F42" s="8">
        <f aca="true" t="shared" si="15" ref="F42:M42">F28*F13*12</f>
        <v>453599999.9999999</v>
      </c>
      <c r="G42" s="8">
        <f t="shared" si="15"/>
        <v>1526400000</v>
      </c>
      <c r="H42" s="8">
        <f t="shared" si="15"/>
        <v>4622400000</v>
      </c>
      <c r="I42" s="8">
        <f t="shared" si="15"/>
        <v>6220800000</v>
      </c>
      <c r="J42" s="8">
        <f t="shared" si="15"/>
        <v>8894400000</v>
      </c>
      <c r="K42" s="8">
        <f t="shared" si="15"/>
        <v>13200000000</v>
      </c>
      <c r="L42" s="8">
        <f t="shared" si="15"/>
        <v>19713600000</v>
      </c>
      <c r="M42" s="8">
        <f t="shared" si="15"/>
        <v>22579200000</v>
      </c>
    </row>
    <row r="43" spans="4:13" ht="12.75">
      <c r="D43" s="29" t="s">
        <v>57</v>
      </c>
      <c r="F43" s="8"/>
      <c r="G43" s="8"/>
      <c r="H43" s="8"/>
      <c r="I43" s="8"/>
      <c r="J43" s="8"/>
      <c r="K43" s="8"/>
      <c r="L43" s="8"/>
      <c r="M43" s="8"/>
    </row>
    <row r="44" spans="1:13" ht="12.75">
      <c r="A44" s="27">
        <v>23</v>
      </c>
      <c r="B44" s="2" t="s">
        <v>37</v>
      </c>
      <c r="F44" s="8">
        <f aca="true" t="shared" si="16" ref="F44:M44">F30*F14*12</f>
        <v>8290800000</v>
      </c>
      <c r="G44" s="8">
        <f t="shared" si="16"/>
        <v>9794400000</v>
      </c>
      <c r="H44" s="8">
        <f t="shared" si="16"/>
        <v>10605840000</v>
      </c>
      <c r="I44" s="8">
        <f t="shared" si="16"/>
        <v>10497600000</v>
      </c>
      <c r="J44" s="8">
        <f t="shared" si="16"/>
        <v>9836160000</v>
      </c>
      <c r="K44" s="8">
        <f t="shared" si="16"/>
        <v>9240000000</v>
      </c>
      <c r="L44" s="8">
        <f t="shared" si="16"/>
        <v>7725600000.000002</v>
      </c>
      <c r="M44" s="8">
        <f t="shared" si="16"/>
        <v>8332800000</v>
      </c>
    </row>
    <row r="45" spans="4:13" ht="12.75">
      <c r="D45" s="29" t="s">
        <v>58</v>
      </c>
      <c r="F45" s="8"/>
      <c r="G45" s="8"/>
      <c r="H45" s="8"/>
      <c r="I45" s="8"/>
      <c r="J45" s="8"/>
      <c r="K45" s="8"/>
      <c r="L45" s="8"/>
      <c r="M45" s="8"/>
    </row>
    <row r="46" spans="6:13" ht="12.75">
      <c r="F46" s="4"/>
      <c r="G46" s="4"/>
      <c r="H46" s="4"/>
      <c r="I46" s="4"/>
      <c r="J46" s="4"/>
      <c r="K46" s="4"/>
      <c r="L46" s="4"/>
      <c r="M46" s="4"/>
    </row>
    <row r="47" spans="1:13" ht="12.75">
      <c r="A47" s="27">
        <v>24</v>
      </c>
      <c r="B47" s="4" t="s">
        <v>48</v>
      </c>
      <c r="F47" s="8">
        <f aca="true" t="shared" si="17" ref="F47:M47">F34*F13*12</f>
        <v>453599999.9999999</v>
      </c>
      <c r="G47" s="8">
        <f t="shared" si="17"/>
        <v>1072800000</v>
      </c>
      <c r="H47" s="8">
        <f t="shared" si="17"/>
        <v>3096000000</v>
      </c>
      <c r="I47" s="8">
        <f t="shared" si="17"/>
        <v>1294704000</v>
      </c>
      <c r="J47" s="8">
        <f t="shared" si="17"/>
        <v>2165616000</v>
      </c>
      <c r="K47" s="8">
        <f t="shared" si="17"/>
        <v>3487536000.000001</v>
      </c>
      <c r="L47" s="8">
        <f t="shared" si="17"/>
        <v>5276016000</v>
      </c>
      <c r="M47" s="8">
        <f t="shared" si="17"/>
        <v>2321136000</v>
      </c>
    </row>
    <row r="48" spans="1:13" ht="12.75">
      <c r="A48" s="27">
        <v>25</v>
      </c>
      <c r="B48" s="2" t="s">
        <v>49</v>
      </c>
      <c r="F48" s="11">
        <f>F40*F13*12</f>
        <v>0</v>
      </c>
      <c r="G48" s="11">
        <f>G40*G13*12</f>
        <v>0</v>
      </c>
      <c r="H48" s="11">
        <f>H40*H13*12</f>
        <v>0</v>
      </c>
      <c r="I48" s="8">
        <f>I36*I13*12</f>
        <v>303696000</v>
      </c>
      <c r="J48" s="8">
        <f>J36*J13*12</f>
        <v>507984000</v>
      </c>
      <c r="K48" s="8">
        <f>K36*K13*12</f>
        <v>818063999.9999996</v>
      </c>
      <c r="L48" s="8">
        <f>L36*L13*12</f>
        <v>1237584000</v>
      </c>
      <c r="M48" s="8">
        <f>M36*M13*12</f>
        <v>544464000</v>
      </c>
    </row>
    <row r="49" spans="6:13" ht="12.75">
      <c r="F49" s="4"/>
      <c r="G49" s="4"/>
      <c r="H49" s="4"/>
      <c r="I49" s="4"/>
      <c r="J49" s="4"/>
      <c r="K49" s="4"/>
      <c r="L49" s="4"/>
      <c r="M49" s="4"/>
    </row>
    <row r="50" spans="1:13" ht="12.75">
      <c r="A50" s="27">
        <v>26</v>
      </c>
      <c r="B50" s="2" t="s">
        <v>38</v>
      </c>
      <c r="F50" s="8">
        <f aca="true" t="shared" si="18" ref="F50:M50">F34*F14*12</f>
        <v>226799999.99999994</v>
      </c>
      <c r="G50" s="8">
        <f t="shared" si="18"/>
        <v>536400000</v>
      </c>
      <c r="H50" s="8">
        <f t="shared" si="18"/>
        <v>1548000000</v>
      </c>
      <c r="I50" s="8">
        <f t="shared" si="18"/>
        <v>647352000</v>
      </c>
      <c r="J50" s="8">
        <f t="shared" si="18"/>
        <v>1082808000</v>
      </c>
      <c r="K50" s="8">
        <f t="shared" si="18"/>
        <v>1743768000.0000005</v>
      </c>
      <c r="L50" s="8">
        <f t="shared" si="18"/>
        <v>2638008000</v>
      </c>
      <c r="M50" s="8">
        <f t="shared" si="18"/>
        <v>1160568000</v>
      </c>
    </row>
    <row r="51" spans="4:13" ht="12.75">
      <c r="D51" s="29" t="s">
        <v>0</v>
      </c>
      <c r="F51" s="8"/>
      <c r="G51" s="8"/>
      <c r="H51" s="8"/>
      <c r="I51" s="8"/>
      <c r="J51" s="8"/>
      <c r="K51" s="8"/>
      <c r="L51" s="8"/>
      <c r="M51" s="8"/>
    </row>
    <row r="52" spans="1:13" ht="12.75">
      <c r="A52" s="27">
        <v>27</v>
      </c>
      <c r="B52" s="2" t="s">
        <v>39</v>
      </c>
      <c r="F52" s="11">
        <f aca="true" t="shared" si="19" ref="F52:M52">F16*F34*F21*12</f>
        <v>0</v>
      </c>
      <c r="G52" s="11">
        <f t="shared" si="19"/>
        <v>0</v>
      </c>
      <c r="H52" s="11">
        <f t="shared" si="19"/>
        <v>0</v>
      </c>
      <c r="I52" s="8">
        <f t="shared" si="19"/>
        <v>213626160</v>
      </c>
      <c r="J52" s="8">
        <f t="shared" si="19"/>
        <v>357326640</v>
      </c>
      <c r="K52" s="8">
        <f t="shared" si="19"/>
        <v>575443440.0000002</v>
      </c>
      <c r="L52" s="8">
        <f t="shared" si="19"/>
        <v>870542640</v>
      </c>
      <c r="M52" s="8">
        <f t="shared" si="19"/>
        <v>382987440</v>
      </c>
    </row>
    <row r="53" spans="4:13" ht="12.75">
      <c r="D53" s="29" t="s">
        <v>1</v>
      </c>
      <c r="F53" s="4"/>
      <c r="G53" s="4"/>
      <c r="H53" s="4"/>
      <c r="I53" s="4"/>
      <c r="J53" s="4"/>
      <c r="K53" s="4"/>
      <c r="L53" s="4"/>
      <c r="M53" s="4"/>
    </row>
    <row r="54" spans="6:13" ht="12.75">
      <c r="F54" s="4"/>
      <c r="G54" s="4"/>
      <c r="H54" s="4"/>
      <c r="I54" s="4"/>
      <c r="J54" s="4"/>
      <c r="K54" s="4"/>
      <c r="L54" s="4"/>
      <c r="M54" s="4"/>
    </row>
    <row r="55" spans="1:13" ht="12.75">
      <c r="A55" s="27">
        <v>28</v>
      </c>
      <c r="B55" s="2" t="s">
        <v>40</v>
      </c>
      <c r="F55" s="14">
        <f aca="true" t="shared" si="20" ref="F55:M55">F50+F52</f>
        <v>226799999.99999994</v>
      </c>
      <c r="G55" s="14">
        <f t="shared" si="20"/>
        <v>536400000</v>
      </c>
      <c r="H55" s="14">
        <f t="shared" si="20"/>
        <v>1548000000</v>
      </c>
      <c r="I55" s="14">
        <f t="shared" si="20"/>
        <v>860978160</v>
      </c>
      <c r="J55" s="14">
        <f t="shared" si="20"/>
        <v>1440134640</v>
      </c>
      <c r="K55" s="14">
        <f t="shared" si="20"/>
        <v>2319211440.000001</v>
      </c>
      <c r="L55" s="14">
        <f t="shared" si="20"/>
        <v>3508550640</v>
      </c>
      <c r="M55" s="14">
        <f t="shared" si="20"/>
        <v>1543555440</v>
      </c>
    </row>
    <row r="56" spans="4:13" ht="12.75">
      <c r="D56" s="29" t="s">
        <v>2</v>
      </c>
      <c r="F56" s="14"/>
      <c r="G56" s="14"/>
      <c r="H56" s="14"/>
      <c r="I56" s="14"/>
      <c r="J56" s="14"/>
      <c r="K56" s="14"/>
      <c r="L56" s="14"/>
      <c r="M56" s="14"/>
    </row>
    <row r="57" spans="6:13" ht="12.75">
      <c r="F57" s="4"/>
      <c r="G57" s="4"/>
      <c r="H57" s="4"/>
      <c r="I57" s="4"/>
      <c r="J57" s="4"/>
      <c r="K57" s="4"/>
      <c r="L57" s="4"/>
      <c r="M57" s="4"/>
    </row>
    <row r="58" spans="1:13" s="15" customFormat="1" ht="12.75">
      <c r="A58" s="27">
        <v>29</v>
      </c>
      <c r="B58" s="15" t="s">
        <v>41</v>
      </c>
      <c r="F58" s="16">
        <f aca="true" t="shared" si="21" ref="F58:M58">F47+F48-F55</f>
        <v>226799999.99999994</v>
      </c>
      <c r="G58" s="16">
        <f t="shared" si="21"/>
        <v>536400000</v>
      </c>
      <c r="H58" s="16">
        <f t="shared" si="21"/>
        <v>1548000000</v>
      </c>
      <c r="I58" s="16">
        <f t="shared" si="21"/>
        <v>737421840</v>
      </c>
      <c r="J58" s="16">
        <f t="shared" si="21"/>
        <v>1233465360</v>
      </c>
      <c r="K58" s="16">
        <f t="shared" si="21"/>
        <v>1986388560</v>
      </c>
      <c r="L58" s="16">
        <f t="shared" si="21"/>
        <v>3005049360</v>
      </c>
      <c r="M58" s="16">
        <f t="shared" si="21"/>
        <v>1322044560</v>
      </c>
    </row>
    <row r="59" spans="1:13" s="15" customFormat="1" ht="12.75">
      <c r="A59" s="27"/>
      <c r="D59" s="29" t="s">
        <v>3</v>
      </c>
      <c r="F59" s="16"/>
      <c r="G59" s="16"/>
      <c r="H59" s="16"/>
      <c r="I59" s="16"/>
      <c r="J59" s="16"/>
      <c r="K59" s="16"/>
      <c r="L59" s="16"/>
      <c r="M59" s="16"/>
    </row>
    <row r="60" spans="6:13" ht="12.75">
      <c r="F60" s="4"/>
      <c r="G60" s="4"/>
      <c r="H60" s="4"/>
      <c r="I60" s="4"/>
      <c r="J60" s="4"/>
      <c r="K60" s="4"/>
      <c r="L60" s="4"/>
      <c r="M60" s="4"/>
    </row>
    <row r="61" spans="1:13" ht="12.75">
      <c r="A61" s="27">
        <v>30</v>
      </c>
      <c r="B61" s="4" t="s">
        <v>42</v>
      </c>
      <c r="F61" s="17">
        <f aca="true" t="shared" si="22" ref="F61:M61">F23-F13+F14+(F16*F34*F21)/F33</f>
        <v>6</v>
      </c>
      <c r="G61" s="17">
        <f t="shared" si="22"/>
        <v>6</v>
      </c>
      <c r="H61" s="17">
        <f t="shared" si="22"/>
        <v>6</v>
      </c>
      <c r="I61" s="17">
        <f t="shared" si="22"/>
        <v>11.346</v>
      </c>
      <c r="J61" s="17">
        <f t="shared" si="22"/>
        <v>11.346</v>
      </c>
      <c r="K61" s="17">
        <f t="shared" si="22"/>
        <v>11.346000000000002</v>
      </c>
      <c r="L61" s="17">
        <f t="shared" si="22"/>
        <v>11.346</v>
      </c>
      <c r="M61" s="17">
        <f t="shared" si="22"/>
        <v>11.346</v>
      </c>
    </row>
    <row r="62" spans="2:13" ht="12.75">
      <c r="B62" s="4"/>
      <c r="D62" s="28" t="s">
        <v>4</v>
      </c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27">
        <v>31</v>
      </c>
      <c r="B63" s="2" t="s">
        <v>43</v>
      </c>
      <c r="F63" s="9">
        <f aca="true" t="shared" si="23" ref="F63:M63">F61/F13</f>
        <v>0.15</v>
      </c>
      <c r="G63" s="9">
        <f t="shared" si="23"/>
        <v>0.15</v>
      </c>
      <c r="H63" s="9">
        <f t="shared" si="23"/>
        <v>0.15</v>
      </c>
      <c r="I63" s="9">
        <f t="shared" si="23"/>
        <v>0.28365</v>
      </c>
      <c r="J63" s="9">
        <f t="shared" si="23"/>
        <v>0.28365</v>
      </c>
      <c r="K63" s="9">
        <f t="shared" si="23"/>
        <v>0.28365000000000007</v>
      </c>
      <c r="L63" s="9">
        <f t="shared" si="23"/>
        <v>0.28365</v>
      </c>
      <c r="M63" s="9">
        <f t="shared" si="23"/>
        <v>0.28365</v>
      </c>
    </row>
    <row r="64" spans="4:13" ht="12.75">
      <c r="D64" s="28" t="s">
        <v>5</v>
      </c>
      <c r="F64" s="9"/>
      <c r="G64" s="9"/>
      <c r="H64" s="9"/>
      <c r="I64" s="9"/>
      <c r="J64" s="9"/>
      <c r="K64" s="9"/>
      <c r="L64" s="9"/>
      <c r="M64" s="9"/>
    </row>
    <row r="65" spans="6:13" ht="12.75">
      <c r="F65" s="9"/>
      <c r="G65" s="9"/>
      <c r="H65" s="9"/>
      <c r="I65" s="9"/>
      <c r="J65" s="9"/>
      <c r="K65" s="9"/>
      <c r="L65" s="9"/>
      <c r="M65" s="9"/>
    </row>
    <row r="66" spans="1:13" s="15" customFormat="1" ht="12.75">
      <c r="A66" s="27">
        <v>32</v>
      </c>
      <c r="B66" s="15" t="s">
        <v>44</v>
      </c>
      <c r="F66" s="18">
        <f aca="true" t="shared" si="24" ref="F66:M66">F61*12*F34</f>
        <v>68039999.99999999</v>
      </c>
      <c r="G66" s="18">
        <f t="shared" si="24"/>
        <v>160920000</v>
      </c>
      <c r="H66" s="18">
        <f t="shared" si="24"/>
        <v>464400000</v>
      </c>
      <c r="I66" s="18">
        <f t="shared" si="24"/>
        <v>367242789.59999996</v>
      </c>
      <c r="J66" s="18">
        <f t="shared" si="24"/>
        <v>614276978.4</v>
      </c>
      <c r="K66" s="18">
        <f t="shared" si="24"/>
        <v>989239586.4000002</v>
      </c>
      <c r="L66" s="18">
        <f t="shared" si="24"/>
        <v>1496541938.3999999</v>
      </c>
      <c r="M66" s="18">
        <f t="shared" si="24"/>
        <v>658390226.4</v>
      </c>
    </row>
    <row r="67" spans="1:13" s="15" customFormat="1" ht="12.75">
      <c r="A67" s="27"/>
      <c r="D67" s="29" t="s">
        <v>6</v>
      </c>
      <c r="F67" s="18"/>
      <c r="G67" s="18"/>
      <c r="H67" s="18"/>
      <c r="I67" s="18"/>
      <c r="J67" s="18"/>
      <c r="K67" s="18"/>
      <c r="L67" s="18"/>
      <c r="M67" s="18"/>
    </row>
    <row r="68" spans="6:13" ht="12.75">
      <c r="F68" s="4"/>
      <c r="G68" s="4"/>
      <c r="H68" s="4"/>
      <c r="I68" s="4"/>
      <c r="J68" s="4"/>
      <c r="K68" s="4"/>
      <c r="L68" s="4"/>
      <c r="M68" s="4"/>
    </row>
    <row r="69" spans="1:13" s="15" customFormat="1" ht="12.75">
      <c r="A69" s="27">
        <v>33</v>
      </c>
      <c r="B69" s="15" t="s">
        <v>45</v>
      </c>
      <c r="F69" s="16">
        <f aca="true" t="shared" si="25" ref="F69:M69">F58+F66</f>
        <v>294839999.99999994</v>
      </c>
      <c r="G69" s="16">
        <f t="shared" si="25"/>
        <v>697320000</v>
      </c>
      <c r="H69" s="16">
        <f t="shared" si="25"/>
        <v>2012400000</v>
      </c>
      <c r="I69" s="16">
        <f t="shared" si="25"/>
        <v>1104664629.6</v>
      </c>
      <c r="J69" s="16">
        <f t="shared" si="25"/>
        <v>1847742338.4</v>
      </c>
      <c r="K69" s="16">
        <f t="shared" si="25"/>
        <v>2975628146.4</v>
      </c>
      <c r="L69" s="16">
        <f t="shared" si="25"/>
        <v>4501591298.4</v>
      </c>
      <c r="M69" s="16">
        <f t="shared" si="25"/>
        <v>1980434786.4</v>
      </c>
    </row>
    <row r="70" spans="1:13" s="15" customFormat="1" ht="12.75">
      <c r="A70" s="27"/>
      <c r="D70" s="29" t="s">
        <v>7</v>
      </c>
      <c r="F70" s="16"/>
      <c r="G70" s="16"/>
      <c r="H70" s="16"/>
      <c r="I70" s="16"/>
      <c r="J70" s="16"/>
      <c r="K70" s="16"/>
      <c r="L70" s="16"/>
      <c r="M70" s="16"/>
    </row>
    <row r="71" spans="6:13" ht="12.75">
      <c r="F71" s="4"/>
      <c r="G71" s="4"/>
      <c r="H71" s="4"/>
      <c r="I71" s="4"/>
      <c r="J71" s="4"/>
      <c r="K71" s="4"/>
      <c r="L71" s="4"/>
      <c r="M71" s="4"/>
    </row>
    <row r="72" spans="1:256" s="22" customFormat="1" ht="12.75">
      <c r="A72" s="27">
        <v>34</v>
      </c>
      <c r="B72" s="19" t="s">
        <v>46</v>
      </c>
      <c r="C72" s="19"/>
      <c r="D72" s="19"/>
      <c r="E72" s="19"/>
      <c r="F72" s="20">
        <f>F69</f>
        <v>294839999.99999994</v>
      </c>
      <c r="G72" s="20">
        <f aca="true" t="shared" si="26" ref="G72:M72">F72+G69</f>
        <v>992160000</v>
      </c>
      <c r="H72" s="20">
        <f t="shared" si="26"/>
        <v>3004560000</v>
      </c>
      <c r="I72" s="20">
        <f t="shared" si="26"/>
        <v>4109224629.6</v>
      </c>
      <c r="J72" s="20">
        <f t="shared" si="26"/>
        <v>5956966968</v>
      </c>
      <c r="K72" s="20">
        <f t="shared" si="26"/>
        <v>8932595114.4</v>
      </c>
      <c r="L72" s="20">
        <f t="shared" si="26"/>
        <v>13434186412.8</v>
      </c>
      <c r="M72" s="20">
        <f t="shared" si="26"/>
        <v>15414621199.199999</v>
      </c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13" s="21" customFormat="1" ht="12.75">
      <c r="A73" s="30">
        <v>35</v>
      </c>
      <c r="B73" s="19" t="s">
        <v>8</v>
      </c>
      <c r="F73" s="20">
        <f>F72</f>
        <v>294839999.99999994</v>
      </c>
      <c r="G73" s="20">
        <f aca="true" t="shared" si="27" ref="G73:M73">G72+F73</f>
        <v>1287000000</v>
      </c>
      <c r="H73" s="20">
        <f t="shared" si="27"/>
        <v>4291560000</v>
      </c>
      <c r="I73" s="20">
        <f t="shared" si="27"/>
        <v>8400784629.6</v>
      </c>
      <c r="J73" s="20">
        <f t="shared" si="27"/>
        <v>14357751597.6</v>
      </c>
      <c r="K73" s="20">
        <f t="shared" si="27"/>
        <v>23290346712</v>
      </c>
      <c r="L73" s="20">
        <f t="shared" si="27"/>
        <v>36724533124.8</v>
      </c>
      <c r="M73" s="20">
        <f t="shared" si="27"/>
        <v>52139154324</v>
      </c>
    </row>
    <row r="74" spans="1:13" s="21" customFormat="1" ht="12.75">
      <c r="A74" s="30"/>
      <c r="F74" s="23"/>
      <c r="G74" s="23"/>
      <c r="H74" s="23"/>
      <c r="I74" s="23"/>
      <c r="J74" s="23"/>
      <c r="K74" s="23"/>
      <c r="L74" s="23"/>
      <c r="M74" s="23"/>
    </row>
    <row r="75" spans="1:13" s="21" customFormat="1" ht="12.75">
      <c r="A75" s="30"/>
      <c r="F75" s="24"/>
      <c r="G75" s="23"/>
      <c r="H75" s="23"/>
      <c r="I75" s="23"/>
      <c r="J75" s="23"/>
      <c r="K75" s="23"/>
      <c r="L75" s="23"/>
      <c r="M75" s="23"/>
    </row>
    <row r="76" spans="1:13" s="21" customFormat="1" ht="12.75">
      <c r="A76" s="30"/>
      <c r="F76" s="23"/>
      <c r="G76" s="23"/>
      <c r="H76" s="23"/>
      <c r="I76" s="23"/>
      <c r="J76" s="23"/>
      <c r="K76" s="23"/>
      <c r="L76" s="23"/>
      <c r="M76" s="23"/>
    </row>
    <row r="77" spans="1:13" s="21" customFormat="1" ht="12.75">
      <c r="A77" s="30"/>
      <c r="F77" s="23"/>
      <c r="G77" s="23"/>
      <c r="H77" s="23"/>
      <c r="I77" s="23"/>
      <c r="J77" s="23"/>
      <c r="K77" s="23"/>
      <c r="L77" s="23"/>
      <c r="M77" s="23"/>
    </row>
    <row r="79" ht="12.75">
      <c r="F79" s="4"/>
    </row>
    <row r="80" spans="6:13" ht="12.75">
      <c r="F80" s="25"/>
      <c r="G80" s="25"/>
      <c r="H80" s="25"/>
      <c r="I80" s="25"/>
      <c r="J80" s="25"/>
      <c r="K80" s="25"/>
      <c r="L80" s="25"/>
      <c r="M80" s="25"/>
    </row>
    <row r="81" spans="6:13" ht="12.75">
      <c r="F81" s="25"/>
      <c r="G81" s="25"/>
      <c r="H81" s="25"/>
      <c r="I81" s="25"/>
      <c r="J81" s="25"/>
      <c r="K81" s="25"/>
      <c r="L81" s="25"/>
      <c r="M81" s="25"/>
    </row>
    <row r="82" spans="6:13" ht="12.75">
      <c r="F82" s="25"/>
      <c r="G82" s="25"/>
      <c r="H82" s="25"/>
      <c r="I82" s="25"/>
      <c r="J82" s="25"/>
      <c r="K82" s="25"/>
      <c r="L82" s="25"/>
      <c r="M82" s="25"/>
    </row>
    <row r="83" spans="6:13" ht="12.75">
      <c r="F83" s="25"/>
      <c r="G83" s="25"/>
      <c r="H83" s="25"/>
      <c r="I83" s="25"/>
      <c r="J83" s="25"/>
      <c r="K83" s="25"/>
      <c r="L83" s="25"/>
      <c r="M83" s="25"/>
    </row>
    <row r="84" spans="6:13" ht="12.75">
      <c r="F84" s="25"/>
      <c r="G84" s="25"/>
      <c r="H84" s="25"/>
      <c r="I84" s="25"/>
      <c r="J84" s="25"/>
      <c r="K84" s="25"/>
      <c r="L84" s="25"/>
      <c r="M84" s="25"/>
    </row>
    <row r="85" spans="6:13" ht="12.75">
      <c r="F85" s="25"/>
      <c r="G85" s="25"/>
      <c r="H85" s="25"/>
      <c r="I85" s="25"/>
      <c r="J85" s="25"/>
      <c r="K85" s="25"/>
      <c r="L85" s="25"/>
      <c r="M85" s="25"/>
    </row>
    <row r="86" spans="6:13" ht="12.75">
      <c r="F86" s="25"/>
      <c r="G86" s="25"/>
      <c r="H86" s="25"/>
      <c r="I86" s="25"/>
      <c r="J86" s="25"/>
      <c r="K86" s="25"/>
      <c r="L86" s="25"/>
      <c r="M86" s="25"/>
    </row>
    <row r="87" spans="6:13" ht="12.75">
      <c r="F87" s="25"/>
      <c r="G87" s="25"/>
      <c r="H87" s="25"/>
      <c r="I87" s="25"/>
      <c r="J87" s="25"/>
      <c r="K87" s="25"/>
      <c r="L87" s="25"/>
      <c r="M87" s="25"/>
    </row>
    <row r="88" spans="6:13" ht="12.75">
      <c r="F88" s="25"/>
      <c r="G88" s="25"/>
      <c r="H88" s="25"/>
      <c r="I88" s="25"/>
      <c r="J88" s="25"/>
      <c r="K88" s="25"/>
      <c r="L88" s="25"/>
      <c r="M88" s="25"/>
    </row>
    <row r="89" spans="6:13" ht="12.75">
      <c r="F89" s="25"/>
      <c r="G89" s="25"/>
      <c r="H89" s="25"/>
      <c r="I89" s="25"/>
      <c r="J89" s="25"/>
      <c r="K89" s="25"/>
      <c r="L89" s="25"/>
      <c r="M89" s="25"/>
    </row>
    <row r="90" spans="5:13" ht="12.75">
      <c r="E90" s="4"/>
      <c r="F90" s="25"/>
      <c r="G90" s="25"/>
      <c r="H90" s="25"/>
      <c r="I90" s="25"/>
      <c r="J90" s="25"/>
      <c r="K90" s="25"/>
      <c r="L90" s="25"/>
      <c r="M90" s="25"/>
    </row>
    <row r="91" spans="5:10" ht="12.75">
      <c r="E91" s="4"/>
      <c r="F91" s="25"/>
      <c r="G91" s="25"/>
      <c r="H91" s="25"/>
      <c r="J91" s="25"/>
    </row>
    <row r="92" spans="5:10" ht="12.75">
      <c r="E92" s="4"/>
      <c r="J92" s="25"/>
    </row>
    <row r="94" spans="5:13" ht="12.75">
      <c r="E94" s="4"/>
      <c r="F94" s="25"/>
      <c r="G94" s="25"/>
      <c r="H94" s="25"/>
      <c r="I94" s="25"/>
      <c r="J94" s="25"/>
      <c r="K94" s="25"/>
      <c r="L94" s="25"/>
      <c r="M94" s="25"/>
    </row>
    <row r="95" spans="5:13" ht="12.75">
      <c r="E95" s="26"/>
      <c r="F95" s="25"/>
      <c r="G95" s="25"/>
      <c r="H95" s="25"/>
      <c r="I95" s="25"/>
      <c r="J95" s="25"/>
      <c r="K95" s="25"/>
      <c r="L95" s="25"/>
      <c r="M95" s="25"/>
    </row>
    <row r="96" spans="5:13" ht="12.75">
      <c r="E96" s="26"/>
      <c r="F96" s="25"/>
      <c r="G96" s="25"/>
      <c r="H96" s="25"/>
      <c r="I96" s="25"/>
      <c r="J96" s="25"/>
      <c r="K96" s="25"/>
      <c r="L96" s="25"/>
      <c r="M96" s="25"/>
    </row>
    <row r="97" ht="12.75">
      <c r="M97" s="25"/>
    </row>
    <row r="98" spans="5:10" ht="12.75">
      <c r="E98" s="4"/>
      <c r="J98" s="25"/>
    </row>
    <row r="99" spans="5:10" ht="12.75">
      <c r="E99" s="4"/>
      <c r="J99" s="25"/>
    </row>
  </sheetData>
  <sheetProtection/>
  <printOptions/>
  <pageMargins left="0.75" right="0.75" top="1" bottom="1" header="0.5" footer="0.5"/>
  <pageSetup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9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10.75390625" style="27" customWidth="1"/>
    <col min="2" max="2" width="1.625" style="2" customWidth="1"/>
    <col min="3" max="4" width="1.37890625" style="2" customWidth="1"/>
    <col min="5" max="5" width="35.75390625" style="2" customWidth="1"/>
    <col min="6" max="6" width="14.875" style="2" customWidth="1"/>
    <col min="7" max="7" width="14.00390625" style="2" customWidth="1"/>
    <col min="8" max="8" width="15.375" style="2" customWidth="1"/>
    <col min="9" max="9" width="14.875" style="2" customWidth="1"/>
    <col min="10" max="10" width="15.125" style="2" customWidth="1"/>
    <col min="11" max="11" width="15.00390625" style="2" customWidth="1"/>
    <col min="12" max="12" width="15.125" style="2" customWidth="1"/>
    <col min="13" max="13" width="15.00390625" style="2" customWidth="1"/>
    <col min="14" max="14" width="2.375" style="2" customWidth="1"/>
    <col min="15" max="16384" width="10.75390625" style="2" customWidth="1"/>
  </cols>
  <sheetData>
    <row r="1" ht="18">
      <c r="A1" s="1" t="s">
        <v>60</v>
      </c>
    </row>
    <row r="2" spans="1:5" ht="12.75">
      <c r="A2" s="32" t="s">
        <v>61</v>
      </c>
      <c r="E2" s="33">
        <v>40</v>
      </c>
    </row>
    <row r="3" spans="1:6" ht="12.75">
      <c r="A3" s="32"/>
      <c r="E3" s="33"/>
      <c r="F3" s="2" t="s">
        <v>10</v>
      </c>
    </row>
    <row r="4" spans="6:13" ht="12.75">
      <c r="F4" s="2">
        <v>1999</v>
      </c>
      <c r="G4" s="2">
        <f aca="true" t="shared" si="0" ref="G4:M4">F4+1</f>
        <v>2000</v>
      </c>
      <c r="H4" s="2">
        <f t="shared" si="0"/>
        <v>2001</v>
      </c>
      <c r="I4" s="2">
        <f t="shared" si="0"/>
        <v>2002</v>
      </c>
      <c r="J4" s="2">
        <f t="shared" si="0"/>
        <v>2003</v>
      </c>
      <c r="K4" s="2">
        <f t="shared" si="0"/>
        <v>2004</v>
      </c>
      <c r="L4" s="2">
        <f t="shared" si="0"/>
        <v>2005</v>
      </c>
      <c r="M4" s="2">
        <f t="shared" si="0"/>
        <v>2006</v>
      </c>
    </row>
    <row r="5" ht="12.75"/>
    <row r="6" spans="1:2" ht="12.75">
      <c r="A6" s="27" t="s">
        <v>51</v>
      </c>
      <c r="B6" s="3" t="s">
        <v>11</v>
      </c>
    </row>
    <row r="7" ht="12.75">
      <c r="B7" s="4" t="s">
        <v>12</v>
      </c>
    </row>
    <row r="8" spans="1:13" ht="12.75">
      <c r="A8" s="27">
        <v>1</v>
      </c>
      <c r="C8" s="2" t="s">
        <v>13</v>
      </c>
      <c r="F8" s="5">
        <f aca="true" t="shared" si="1" ref="F8:L8">G8-1000000</f>
        <v>105000000</v>
      </c>
      <c r="G8" s="5">
        <f t="shared" si="1"/>
        <v>106000000</v>
      </c>
      <c r="H8" s="5">
        <f t="shared" si="1"/>
        <v>107000000</v>
      </c>
      <c r="I8" s="5">
        <f t="shared" si="1"/>
        <v>108000000</v>
      </c>
      <c r="J8" s="5">
        <f t="shared" si="1"/>
        <v>109000000</v>
      </c>
      <c r="K8" s="5">
        <f t="shared" si="1"/>
        <v>110000000</v>
      </c>
      <c r="L8" s="5">
        <f t="shared" si="1"/>
        <v>111000000</v>
      </c>
      <c r="M8" s="6">
        <v>112000000</v>
      </c>
    </row>
    <row r="9" spans="1:13" ht="12.75">
      <c r="A9" s="27">
        <v>2</v>
      </c>
      <c r="C9" s="4" t="s">
        <v>14</v>
      </c>
      <c r="D9" s="4"/>
      <c r="F9" s="7">
        <v>0.338</v>
      </c>
      <c r="G9" s="7">
        <v>0.415</v>
      </c>
      <c r="H9" s="7">
        <v>0.503</v>
      </c>
      <c r="I9" s="7">
        <v>0.525</v>
      </c>
      <c r="J9" s="7">
        <v>0.546</v>
      </c>
      <c r="K9" s="7">
        <v>0.6</v>
      </c>
      <c r="L9" s="7">
        <v>0.66</v>
      </c>
      <c r="M9" s="7">
        <v>0.73</v>
      </c>
    </row>
    <row r="10" spans="1:13" ht="12.75">
      <c r="A10" s="27">
        <v>3</v>
      </c>
      <c r="E10" s="2" t="s">
        <v>15</v>
      </c>
      <c r="F10" s="7">
        <v>0.009</v>
      </c>
      <c r="G10" s="7">
        <v>0.03</v>
      </c>
      <c r="H10" s="7">
        <v>0.09</v>
      </c>
      <c r="I10" s="7">
        <v>0.12</v>
      </c>
      <c r="J10" s="7">
        <v>0.17</v>
      </c>
      <c r="K10" s="7">
        <v>0.25</v>
      </c>
      <c r="L10" s="7">
        <v>0.37</v>
      </c>
      <c r="M10" s="7">
        <v>0.42</v>
      </c>
    </row>
    <row r="11" spans="1:13" ht="12.75">
      <c r="A11" s="27">
        <v>4</v>
      </c>
      <c r="E11" s="4" t="s">
        <v>16</v>
      </c>
      <c r="F11" s="7">
        <f aca="true" t="shared" si="2" ref="F11:M11">F9-F10</f>
        <v>0.329</v>
      </c>
      <c r="G11" s="7">
        <f t="shared" si="2"/>
        <v>0.385</v>
      </c>
      <c r="H11" s="7">
        <f t="shared" si="2"/>
        <v>0.41300000000000003</v>
      </c>
      <c r="I11" s="7">
        <f t="shared" si="2"/>
        <v>0.405</v>
      </c>
      <c r="J11" s="7">
        <f t="shared" si="2"/>
        <v>0.376</v>
      </c>
      <c r="K11" s="7">
        <f t="shared" si="2"/>
        <v>0.35</v>
      </c>
      <c r="L11" s="7">
        <f t="shared" si="2"/>
        <v>0.29000000000000004</v>
      </c>
      <c r="M11" s="7">
        <f t="shared" si="2"/>
        <v>0.31</v>
      </c>
    </row>
    <row r="12" spans="2:13" ht="12.75">
      <c r="B12" s="4" t="s">
        <v>17</v>
      </c>
      <c r="C12" s="4"/>
      <c r="D12" s="4"/>
      <c r="F12" s="7"/>
      <c r="G12" s="7"/>
      <c r="H12" s="7"/>
      <c r="I12" s="7"/>
      <c r="J12" s="7"/>
      <c r="K12" s="7"/>
      <c r="L12" s="7"/>
      <c r="M12" s="7"/>
    </row>
    <row r="13" spans="1:13" ht="12.75">
      <c r="A13" s="27">
        <v>5</v>
      </c>
      <c r="C13" s="2" t="s">
        <v>18</v>
      </c>
      <c r="F13" s="8">
        <f>$E$2</f>
        <v>40</v>
      </c>
      <c r="G13" s="8">
        <f aca="true" t="shared" si="3" ref="G13:M13">$E$2</f>
        <v>40</v>
      </c>
      <c r="H13" s="8">
        <f t="shared" si="3"/>
        <v>40</v>
      </c>
      <c r="I13" s="8">
        <f t="shared" si="3"/>
        <v>40</v>
      </c>
      <c r="J13" s="8">
        <f t="shared" si="3"/>
        <v>40</v>
      </c>
      <c r="K13" s="8">
        <f t="shared" si="3"/>
        <v>40</v>
      </c>
      <c r="L13" s="8">
        <f t="shared" si="3"/>
        <v>40</v>
      </c>
      <c r="M13" s="8">
        <f t="shared" si="3"/>
        <v>40</v>
      </c>
    </row>
    <row r="14" spans="1:13" ht="12.75">
      <c r="A14" s="27">
        <v>6</v>
      </c>
      <c r="C14" s="2" t="s">
        <v>19</v>
      </c>
      <c r="F14" s="8">
        <v>20</v>
      </c>
      <c r="G14" s="8">
        <v>20</v>
      </c>
      <c r="H14" s="8">
        <v>20</v>
      </c>
      <c r="I14" s="8">
        <v>20</v>
      </c>
      <c r="J14" s="8">
        <v>20</v>
      </c>
      <c r="K14" s="8">
        <v>20</v>
      </c>
      <c r="L14" s="8">
        <v>20</v>
      </c>
      <c r="M14" s="8">
        <v>20</v>
      </c>
    </row>
    <row r="15" spans="3:13" ht="12.75" hidden="1">
      <c r="C15" s="2" t="s">
        <v>20</v>
      </c>
      <c r="F15" s="8">
        <f aca="true" t="shared" si="4" ref="F15:M15">F13-F14</f>
        <v>20</v>
      </c>
      <c r="G15" s="8">
        <f t="shared" si="4"/>
        <v>20</v>
      </c>
      <c r="H15" s="8">
        <f t="shared" si="4"/>
        <v>20</v>
      </c>
      <c r="I15" s="8">
        <f t="shared" si="4"/>
        <v>20</v>
      </c>
      <c r="J15" s="8">
        <f t="shared" si="4"/>
        <v>20</v>
      </c>
      <c r="K15" s="8">
        <f t="shared" si="4"/>
        <v>20</v>
      </c>
      <c r="L15" s="8">
        <f t="shared" si="4"/>
        <v>20</v>
      </c>
      <c r="M15" s="8">
        <f t="shared" si="4"/>
        <v>20</v>
      </c>
    </row>
    <row r="16" spans="1:13" ht="12.75">
      <c r="A16" s="27">
        <v>7</v>
      </c>
      <c r="C16" s="2" t="s">
        <v>21</v>
      </c>
      <c r="F16" s="8">
        <v>20</v>
      </c>
      <c r="G16" s="8">
        <v>20</v>
      </c>
      <c r="H16" s="8">
        <v>20</v>
      </c>
      <c r="I16" s="8">
        <v>20</v>
      </c>
      <c r="J16" s="8">
        <v>20</v>
      </c>
      <c r="K16" s="8">
        <v>20</v>
      </c>
      <c r="L16" s="8">
        <v>20</v>
      </c>
      <c r="M16" s="8">
        <v>20</v>
      </c>
    </row>
    <row r="17" spans="2:13" ht="12.75">
      <c r="B17" s="4" t="s">
        <v>22</v>
      </c>
      <c r="F17" s="8"/>
      <c r="G17" s="8"/>
      <c r="H17" s="8"/>
      <c r="I17" s="8"/>
      <c r="J17" s="8"/>
      <c r="K17" s="8"/>
      <c r="L17" s="8"/>
      <c r="M17" s="8"/>
    </row>
    <row r="18" spans="1:13" ht="12.75">
      <c r="A18" s="27">
        <v>8</v>
      </c>
      <c r="C18" s="2" t="s">
        <v>23</v>
      </c>
      <c r="F18" s="9">
        <v>0.81</v>
      </c>
      <c r="G18" s="9">
        <v>0.81</v>
      </c>
      <c r="H18" s="9">
        <v>0.81</v>
      </c>
      <c r="I18" s="9">
        <v>0.81</v>
      </c>
      <c r="J18" s="9">
        <v>0.81</v>
      </c>
      <c r="K18" s="9">
        <v>0.81</v>
      </c>
      <c r="L18" s="9">
        <v>0.81</v>
      </c>
      <c r="M18" s="9">
        <v>0.81</v>
      </c>
    </row>
    <row r="19" spans="1:13" ht="12.75">
      <c r="A19" s="27">
        <v>9</v>
      </c>
      <c r="C19" s="4" t="s">
        <v>24</v>
      </c>
      <c r="D19" s="4"/>
      <c r="F19" s="10">
        <v>23600000</v>
      </c>
      <c r="G19" s="10">
        <v>26200000</v>
      </c>
      <c r="H19" s="10">
        <v>26300000</v>
      </c>
      <c r="I19" s="10">
        <v>18400000</v>
      </c>
      <c r="J19" s="10">
        <v>16000000</v>
      </c>
      <c r="K19" s="10">
        <v>13800000</v>
      </c>
      <c r="L19" s="10">
        <v>12100000</v>
      </c>
      <c r="M19" s="10">
        <v>10500000</v>
      </c>
    </row>
    <row r="20" spans="1:13" ht="12.75">
      <c r="A20" s="27">
        <v>10</v>
      </c>
      <c r="C20" s="4" t="s">
        <v>47</v>
      </c>
      <c r="D20" s="4"/>
      <c r="F20" s="10"/>
      <c r="G20" s="10">
        <f aca="true" t="shared" si="5" ref="G20:M20">G19-F19</f>
        <v>2600000</v>
      </c>
      <c r="H20" s="10">
        <f t="shared" si="5"/>
        <v>100000</v>
      </c>
      <c r="I20" s="10">
        <f t="shared" si="5"/>
        <v>-7900000</v>
      </c>
      <c r="J20" s="10">
        <f t="shared" si="5"/>
        <v>-2400000</v>
      </c>
      <c r="K20" s="10">
        <f t="shared" si="5"/>
        <v>-2200000</v>
      </c>
      <c r="L20" s="10">
        <f t="shared" si="5"/>
        <v>-1700000</v>
      </c>
      <c r="M20" s="10">
        <f t="shared" si="5"/>
        <v>-1600000</v>
      </c>
    </row>
    <row r="21" spans="1:13" ht="12.75">
      <c r="A21" s="27">
        <v>11</v>
      </c>
      <c r="C21" s="2" t="s">
        <v>25</v>
      </c>
      <c r="F21" s="9">
        <v>0</v>
      </c>
      <c r="G21" s="9">
        <v>0</v>
      </c>
      <c r="H21" s="9">
        <v>0</v>
      </c>
      <c r="I21" s="9">
        <v>0.33</v>
      </c>
      <c r="J21" s="9">
        <v>0.33</v>
      </c>
      <c r="K21" s="9">
        <v>0.33</v>
      </c>
      <c r="L21" s="9">
        <v>0.33</v>
      </c>
      <c r="M21" s="9">
        <v>0.33</v>
      </c>
    </row>
    <row r="22" spans="1:13" ht="12.75">
      <c r="A22" s="27">
        <v>12</v>
      </c>
      <c r="C22" s="2" t="s">
        <v>26</v>
      </c>
      <c r="F22" s="11">
        <f aca="true" t="shared" si="6" ref="F22:M22">F16*F21</f>
        <v>0</v>
      </c>
      <c r="G22" s="11">
        <f t="shared" si="6"/>
        <v>0</v>
      </c>
      <c r="H22" s="11">
        <f t="shared" si="6"/>
        <v>0</v>
      </c>
      <c r="I22" s="12">
        <f t="shared" si="6"/>
        <v>6.6000000000000005</v>
      </c>
      <c r="J22" s="12">
        <f t="shared" si="6"/>
        <v>6.6000000000000005</v>
      </c>
      <c r="K22" s="12">
        <f t="shared" si="6"/>
        <v>6.6000000000000005</v>
      </c>
      <c r="L22" s="12">
        <f t="shared" si="6"/>
        <v>6.6000000000000005</v>
      </c>
      <c r="M22" s="12">
        <f t="shared" si="6"/>
        <v>6.6000000000000005</v>
      </c>
    </row>
    <row r="23" spans="1:13" ht="12.75">
      <c r="A23" s="27">
        <v>13</v>
      </c>
      <c r="C23" s="2" t="s">
        <v>27</v>
      </c>
      <c r="F23" s="8">
        <v>26</v>
      </c>
      <c r="G23" s="8">
        <v>26</v>
      </c>
      <c r="H23" s="8">
        <v>26</v>
      </c>
      <c r="I23" s="8">
        <v>26</v>
      </c>
      <c r="J23" s="8">
        <v>26</v>
      </c>
      <c r="K23" s="8">
        <v>26</v>
      </c>
      <c r="L23" s="8">
        <v>26</v>
      </c>
      <c r="M23" s="8">
        <v>26</v>
      </c>
    </row>
    <row r="24" spans="6:13" ht="12.75">
      <c r="F24" s="8"/>
      <c r="G24" s="8"/>
      <c r="H24" s="8"/>
      <c r="I24" s="8"/>
      <c r="J24" s="8"/>
      <c r="K24" s="8"/>
      <c r="L24" s="8"/>
      <c r="M24" s="8"/>
    </row>
    <row r="25" spans="2:13" ht="12.75">
      <c r="B25" s="3" t="s">
        <v>28</v>
      </c>
      <c r="F25" s="4"/>
      <c r="G25" s="4"/>
      <c r="H25" s="4"/>
      <c r="I25" s="4"/>
      <c r="J25" s="4"/>
      <c r="K25" s="4"/>
      <c r="L25" s="4"/>
      <c r="M25" s="4"/>
    </row>
    <row r="26" spans="1:13" ht="12.75">
      <c r="A26" s="27">
        <v>14</v>
      </c>
      <c r="B26" s="2" t="s">
        <v>29</v>
      </c>
      <c r="F26" s="13">
        <f aca="true" t="shared" si="7" ref="F26:M26">F9*F$8</f>
        <v>35490000</v>
      </c>
      <c r="G26" s="13">
        <f t="shared" si="7"/>
        <v>43990000</v>
      </c>
      <c r="H26" s="13">
        <f t="shared" si="7"/>
        <v>53821000</v>
      </c>
      <c r="I26" s="13">
        <f t="shared" si="7"/>
        <v>56700000</v>
      </c>
      <c r="J26" s="13">
        <f t="shared" si="7"/>
        <v>59514000.00000001</v>
      </c>
      <c r="K26" s="13">
        <f t="shared" si="7"/>
        <v>66000000</v>
      </c>
      <c r="L26" s="13">
        <f t="shared" si="7"/>
        <v>73260000</v>
      </c>
      <c r="M26" s="13">
        <f t="shared" si="7"/>
        <v>81760000</v>
      </c>
    </row>
    <row r="27" spans="4:13" ht="12.75">
      <c r="D27" s="28" t="s">
        <v>52</v>
      </c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7">
        <v>15</v>
      </c>
      <c r="C28" s="2" t="s">
        <v>30</v>
      </c>
      <c r="F28" s="13">
        <f aca="true" t="shared" si="8" ref="F28:M28">F10*F$8</f>
        <v>944999.9999999999</v>
      </c>
      <c r="G28" s="13">
        <f t="shared" si="8"/>
        <v>3180000</v>
      </c>
      <c r="H28" s="13">
        <f t="shared" si="8"/>
        <v>9630000</v>
      </c>
      <c r="I28" s="13">
        <f t="shared" si="8"/>
        <v>12960000</v>
      </c>
      <c r="J28" s="13">
        <f t="shared" si="8"/>
        <v>18530000</v>
      </c>
      <c r="K28" s="13">
        <f t="shared" si="8"/>
        <v>27500000</v>
      </c>
      <c r="L28" s="13">
        <f t="shared" si="8"/>
        <v>41070000</v>
      </c>
      <c r="M28" s="13">
        <f t="shared" si="8"/>
        <v>47040000</v>
      </c>
    </row>
    <row r="29" spans="4:13" ht="12.75">
      <c r="D29" s="28" t="s">
        <v>53</v>
      </c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27">
        <v>16</v>
      </c>
      <c r="C30" s="2" t="s">
        <v>31</v>
      </c>
      <c r="F30" s="13">
        <f aca="true" t="shared" si="9" ref="F30:M30">F11*F$8</f>
        <v>34545000</v>
      </c>
      <c r="G30" s="13">
        <f t="shared" si="9"/>
        <v>40810000</v>
      </c>
      <c r="H30" s="13">
        <f t="shared" si="9"/>
        <v>44191000</v>
      </c>
      <c r="I30" s="13">
        <f t="shared" si="9"/>
        <v>43740000</v>
      </c>
      <c r="J30" s="13">
        <f t="shared" si="9"/>
        <v>40984000</v>
      </c>
      <c r="K30" s="13">
        <f t="shared" si="9"/>
        <v>38500000</v>
      </c>
      <c r="L30" s="13">
        <f t="shared" si="9"/>
        <v>32190000.000000004</v>
      </c>
      <c r="M30" s="13">
        <f t="shared" si="9"/>
        <v>34720000</v>
      </c>
    </row>
    <row r="31" spans="4:13" ht="12.75">
      <c r="D31" s="28" t="s">
        <v>54</v>
      </c>
      <c r="F31" s="13"/>
      <c r="G31" s="13"/>
      <c r="H31" s="13"/>
      <c r="I31" s="13"/>
      <c r="J31" s="13"/>
      <c r="K31" s="13"/>
      <c r="L31" s="13"/>
      <c r="M31" s="13"/>
    </row>
    <row r="32" spans="6:13" ht="12.75"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27">
        <v>17</v>
      </c>
      <c r="B33" s="4" t="s">
        <v>9</v>
      </c>
      <c r="F33" s="13">
        <f>F28</f>
        <v>944999.9999999999</v>
      </c>
      <c r="G33" s="13">
        <f aca="true" t="shared" si="10" ref="G33:M33">G28-F28</f>
        <v>2235000</v>
      </c>
      <c r="H33" s="13">
        <f t="shared" si="10"/>
        <v>6450000</v>
      </c>
      <c r="I33" s="13">
        <f t="shared" si="10"/>
        <v>3330000</v>
      </c>
      <c r="J33" s="13">
        <f t="shared" si="10"/>
        <v>5570000</v>
      </c>
      <c r="K33" s="13">
        <f t="shared" si="10"/>
        <v>8970000</v>
      </c>
      <c r="L33" s="13">
        <f t="shared" si="10"/>
        <v>13570000</v>
      </c>
      <c r="M33" s="13">
        <f t="shared" si="10"/>
        <v>5970000</v>
      </c>
    </row>
    <row r="34" spans="1:13" ht="12.75">
      <c r="A34" s="27">
        <v>18</v>
      </c>
      <c r="C34" s="4" t="s">
        <v>32</v>
      </c>
      <c r="D34" s="4"/>
      <c r="F34" s="13">
        <f aca="true" t="shared" si="11" ref="F34:M34">F33*F18</f>
        <v>765450</v>
      </c>
      <c r="G34" s="13">
        <f t="shared" si="11"/>
        <v>1810350.0000000002</v>
      </c>
      <c r="H34" s="13">
        <f t="shared" si="11"/>
        <v>5224500</v>
      </c>
      <c r="I34" s="13">
        <f t="shared" si="11"/>
        <v>2697300</v>
      </c>
      <c r="J34" s="13">
        <f t="shared" si="11"/>
        <v>4511700</v>
      </c>
      <c r="K34" s="13">
        <f t="shared" si="11"/>
        <v>7265700.000000001</v>
      </c>
      <c r="L34" s="13">
        <f t="shared" si="11"/>
        <v>10991700</v>
      </c>
      <c r="M34" s="13">
        <f t="shared" si="11"/>
        <v>4835700</v>
      </c>
    </row>
    <row r="35" spans="3:13" ht="12.75">
      <c r="C35" s="4"/>
      <c r="D35" s="29" t="s">
        <v>55</v>
      </c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7">
        <v>19</v>
      </c>
      <c r="C36" s="2" t="s">
        <v>33</v>
      </c>
      <c r="F36" s="13">
        <f aca="true" t="shared" si="12" ref="F36:M36">F33-F34</f>
        <v>179549.99999999988</v>
      </c>
      <c r="G36" s="13">
        <f t="shared" si="12"/>
        <v>424649.99999999977</v>
      </c>
      <c r="H36" s="13">
        <f t="shared" si="12"/>
        <v>1225500</v>
      </c>
      <c r="I36" s="13">
        <f t="shared" si="12"/>
        <v>632700</v>
      </c>
      <c r="J36" s="13">
        <f t="shared" si="12"/>
        <v>1058300</v>
      </c>
      <c r="K36" s="13">
        <f t="shared" si="12"/>
        <v>1704299.999999999</v>
      </c>
      <c r="L36" s="13">
        <f t="shared" si="12"/>
        <v>2578300</v>
      </c>
      <c r="M36" s="13">
        <f t="shared" si="12"/>
        <v>1134300</v>
      </c>
    </row>
    <row r="37" spans="4:13" ht="12.75">
      <c r="D37" s="29" t="s">
        <v>56</v>
      </c>
      <c r="F37" s="13"/>
      <c r="G37" s="13"/>
      <c r="H37" s="13"/>
      <c r="I37" s="13"/>
      <c r="J37" s="13"/>
      <c r="K37" s="13"/>
      <c r="L37" s="13"/>
      <c r="M37" s="13"/>
    </row>
    <row r="38" spans="6:13" ht="12.75"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27">
        <v>20</v>
      </c>
      <c r="B39" s="2" t="s">
        <v>34</v>
      </c>
      <c r="F39" s="13">
        <f>F34</f>
        <v>765450</v>
      </c>
      <c r="G39" s="13">
        <f aca="true" t="shared" si="13" ref="G39:M39">G34+F39</f>
        <v>2575800</v>
      </c>
      <c r="H39" s="13">
        <f t="shared" si="13"/>
        <v>7800300</v>
      </c>
      <c r="I39" s="13">
        <f t="shared" si="13"/>
        <v>10497600</v>
      </c>
      <c r="J39" s="13">
        <f t="shared" si="13"/>
        <v>15009300</v>
      </c>
      <c r="K39" s="13">
        <f t="shared" si="13"/>
        <v>22275000</v>
      </c>
      <c r="L39" s="13">
        <f t="shared" si="13"/>
        <v>33266700</v>
      </c>
      <c r="M39" s="13">
        <f t="shared" si="13"/>
        <v>38102400</v>
      </c>
    </row>
    <row r="40" spans="1:13" ht="12.75">
      <c r="A40" s="27">
        <v>21</v>
      </c>
      <c r="B40" s="2" t="s">
        <v>35</v>
      </c>
      <c r="F40" s="13">
        <f>F36</f>
        <v>179549.99999999988</v>
      </c>
      <c r="G40" s="13">
        <f aca="true" t="shared" si="14" ref="G40:M40">G36+F40</f>
        <v>604199.9999999997</v>
      </c>
      <c r="H40" s="13">
        <f t="shared" si="14"/>
        <v>1829699.9999999995</v>
      </c>
      <c r="I40" s="13">
        <f t="shared" si="14"/>
        <v>2462399.9999999995</v>
      </c>
      <c r="J40" s="13">
        <f t="shared" si="14"/>
        <v>3520699.9999999995</v>
      </c>
      <c r="K40" s="13">
        <f t="shared" si="14"/>
        <v>5224999.999999998</v>
      </c>
      <c r="L40" s="13">
        <f t="shared" si="14"/>
        <v>7803299.999999998</v>
      </c>
      <c r="M40" s="13">
        <f t="shared" si="14"/>
        <v>8937599.999999998</v>
      </c>
    </row>
    <row r="41" spans="6:13" ht="12.75">
      <c r="F41" s="4"/>
      <c r="G41" s="4"/>
      <c r="H41" s="4"/>
      <c r="I41" s="4"/>
      <c r="J41" s="4"/>
      <c r="K41" s="4"/>
      <c r="L41" s="4"/>
      <c r="M41" s="4"/>
    </row>
    <row r="42" spans="1:13" ht="12.75">
      <c r="A42" s="27">
        <v>22</v>
      </c>
      <c r="B42" s="2" t="s">
        <v>36</v>
      </c>
      <c r="F42" s="8">
        <f aca="true" t="shared" si="15" ref="F42:M42">F28*F13*12</f>
        <v>453599999.9999999</v>
      </c>
      <c r="G42" s="8">
        <f t="shared" si="15"/>
        <v>1526400000</v>
      </c>
      <c r="H42" s="8">
        <f t="shared" si="15"/>
        <v>4622400000</v>
      </c>
      <c r="I42" s="8">
        <f t="shared" si="15"/>
        <v>6220800000</v>
      </c>
      <c r="J42" s="8">
        <f t="shared" si="15"/>
        <v>8894400000</v>
      </c>
      <c r="K42" s="8">
        <f t="shared" si="15"/>
        <v>13200000000</v>
      </c>
      <c r="L42" s="8">
        <f t="shared" si="15"/>
        <v>19713600000</v>
      </c>
      <c r="M42" s="8">
        <f t="shared" si="15"/>
        <v>22579200000</v>
      </c>
    </row>
    <row r="43" spans="4:13" ht="12.75">
      <c r="D43" s="29" t="s">
        <v>57</v>
      </c>
      <c r="F43" s="8"/>
      <c r="G43" s="8"/>
      <c r="H43" s="8"/>
      <c r="I43" s="8"/>
      <c r="J43" s="8"/>
      <c r="K43" s="8"/>
      <c r="L43" s="8"/>
      <c r="M43" s="8"/>
    </row>
    <row r="44" spans="1:13" ht="12.75">
      <c r="A44" s="27">
        <v>23</v>
      </c>
      <c r="B44" s="2" t="s">
        <v>37</v>
      </c>
      <c r="F44" s="8">
        <f aca="true" t="shared" si="16" ref="F44:M44">F30*F14*12</f>
        <v>8290800000</v>
      </c>
      <c r="G44" s="8">
        <f t="shared" si="16"/>
        <v>9794400000</v>
      </c>
      <c r="H44" s="8">
        <f t="shared" si="16"/>
        <v>10605840000</v>
      </c>
      <c r="I44" s="8">
        <f t="shared" si="16"/>
        <v>10497600000</v>
      </c>
      <c r="J44" s="8">
        <f t="shared" si="16"/>
        <v>9836160000</v>
      </c>
      <c r="K44" s="8">
        <f t="shared" si="16"/>
        <v>9240000000</v>
      </c>
      <c r="L44" s="8">
        <f t="shared" si="16"/>
        <v>7725600000.000002</v>
      </c>
      <c r="M44" s="8">
        <f t="shared" si="16"/>
        <v>8332800000</v>
      </c>
    </row>
    <row r="45" spans="4:13" ht="12.75">
      <c r="D45" s="29" t="s">
        <v>58</v>
      </c>
      <c r="F45" s="8"/>
      <c r="G45" s="8"/>
      <c r="H45" s="8"/>
      <c r="I45" s="8"/>
      <c r="J45" s="8"/>
      <c r="K45" s="8"/>
      <c r="L45" s="8"/>
      <c r="M45" s="8"/>
    </row>
    <row r="46" spans="6:13" ht="12.75">
      <c r="F46" s="4"/>
      <c r="G46" s="4"/>
      <c r="H46" s="4"/>
      <c r="I46" s="4"/>
      <c r="J46" s="4"/>
      <c r="K46" s="4"/>
      <c r="L46" s="4"/>
      <c r="M46" s="4"/>
    </row>
    <row r="47" spans="1:13" ht="12.75">
      <c r="A47" s="27">
        <v>24</v>
      </c>
      <c r="B47" s="4" t="s">
        <v>48</v>
      </c>
      <c r="F47" s="8">
        <f aca="true" t="shared" si="17" ref="F47:M47">F34*F13*12</f>
        <v>367416000</v>
      </c>
      <c r="G47" s="8">
        <f t="shared" si="17"/>
        <v>868968000.0000002</v>
      </c>
      <c r="H47" s="8">
        <f t="shared" si="17"/>
        <v>2507760000</v>
      </c>
      <c r="I47" s="8">
        <f t="shared" si="17"/>
        <v>1294704000</v>
      </c>
      <c r="J47" s="8">
        <f t="shared" si="17"/>
        <v>2165616000</v>
      </c>
      <c r="K47" s="8">
        <f t="shared" si="17"/>
        <v>3487536000.000001</v>
      </c>
      <c r="L47" s="8">
        <f t="shared" si="17"/>
        <v>5276016000</v>
      </c>
      <c r="M47" s="8">
        <f t="shared" si="17"/>
        <v>2321136000</v>
      </c>
    </row>
    <row r="48" spans="1:13" ht="12.75">
      <c r="A48" s="27">
        <v>25</v>
      </c>
      <c r="B48" s="2" t="s">
        <v>49</v>
      </c>
      <c r="F48" s="11">
        <f>F40*F13*12</f>
        <v>86183999.99999994</v>
      </c>
      <c r="G48" s="11">
        <f>G40*G13*12</f>
        <v>290015999.9999998</v>
      </c>
      <c r="H48" s="11">
        <f>H40*H13*12</f>
        <v>878255999.9999998</v>
      </c>
      <c r="I48" s="8">
        <f>I36*I13*12</f>
        <v>303696000</v>
      </c>
      <c r="J48" s="8">
        <f>J36*J13*12</f>
        <v>507984000</v>
      </c>
      <c r="K48" s="8">
        <f>K36*K13*12</f>
        <v>818063999.9999996</v>
      </c>
      <c r="L48" s="8">
        <f>L36*L13*12</f>
        <v>1237584000</v>
      </c>
      <c r="M48" s="8">
        <f>M36*M13*12</f>
        <v>544464000</v>
      </c>
    </row>
    <row r="49" spans="6:13" ht="12.75">
      <c r="F49" s="4"/>
      <c r="G49" s="4"/>
      <c r="H49" s="4"/>
      <c r="I49" s="4"/>
      <c r="J49" s="4"/>
      <c r="K49" s="4"/>
      <c r="L49" s="4"/>
      <c r="M49" s="4"/>
    </row>
    <row r="50" spans="1:13" ht="12.75">
      <c r="A50" s="27">
        <v>26</v>
      </c>
      <c r="B50" s="2" t="s">
        <v>38</v>
      </c>
      <c r="F50" s="8">
        <f aca="true" t="shared" si="18" ref="F50:M50">F34*F14*12</f>
        <v>183708000</v>
      </c>
      <c r="G50" s="8">
        <f t="shared" si="18"/>
        <v>434484000.0000001</v>
      </c>
      <c r="H50" s="8">
        <f t="shared" si="18"/>
        <v>1253880000</v>
      </c>
      <c r="I50" s="8">
        <f t="shared" si="18"/>
        <v>647352000</v>
      </c>
      <c r="J50" s="8">
        <f t="shared" si="18"/>
        <v>1082808000</v>
      </c>
      <c r="K50" s="8">
        <f t="shared" si="18"/>
        <v>1743768000.0000005</v>
      </c>
      <c r="L50" s="8">
        <f t="shared" si="18"/>
        <v>2638008000</v>
      </c>
      <c r="M50" s="8">
        <f t="shared" si="18"/>
        <v>1160568000</v>
      </c>
    </row>
    <row r="51" spans="4:13" ht="12.75">
      <c r="D51" s="29" t="s">
        <v>0</v>
      </c>
      <c r="F51" s="8"/>
      <c r="G51" s="8"/>
      <c r="H51" s="8"/>
      <c r="I51" s="8"/>
      <c r="J51" s="8"/>
      <c r="K51" s="8"/>
      <c r="L51" s="8"/>
      <c r="M51" s="8"/>
    </row>
    <row r="52" spans="1:13" ht="12.75">
      <c r="A52" s="27">
        <v>27</v>
      </c>
      <c r="B52" s="2" t="s">
        <v>39</v>
      </c>
      <c r="F52" s="11">
        <f aca="true" t="shared" si="19" ref="F52:M52">F16*F34*F21*12</f>
        <v>0</v>
      </c>
      <c r="G52" s="11">
        <f t="shared" si="19"/>
        <v>0</v>
      </c>
      <c r="H52" s="11">
        <f t="shared" si="19"/>
        <v>0</v>
      </c>
      <c r="I52" s="8">
        <f t="shared" si="19"/>
        <v>213626160</v>
      </c>
      <c r="J52" s="8">
        <f t="shared" si="19"/>
        <v>357326640</v>
      </c>
      <c r="K52" s="8">
        <f t="shared" si="19"/>
        <v>575443440.0000002</v>
      </c>
      <c r="L52" s="8">
        <f t="shared" si="19"/>
        <v>870542640</v>
      </c>
      <c r="M52" s="8">
        <f t="shared" si="19"/>
        <v>382987440</v>
      </c>
    </row>
    <row r="53" spans="4:13" ht="12.75">
      <c r="D53" s="29" t="s">
        <v>1</v>
      </c>
      <c r="F53" s="4"/>
      <c r="G53" s="4"/>
      <c r="H53" s="4"/>
      <c r="I53" s="4"/>
      <c r="J53" s="4"/>
      <c r="K53" s="4"/>
      <c r="L53" s="4"/>
      <c r="M53" s="4"/>
    </row>
    <row r="54" spans="6:13" ht="12.75">
      <c r="F54" s="4"/>
      <c r="G54" s="4"/>
      <c r="H54" s="4"/>
      <c r="I54" s="4"/>
      <c r="J54" s="4"/>
      <c r="K54" s="4"/>
      <c r="L54" s="4"/>
      <c r="M54" s="4"/>
    </row>
    <row r="55" spans="1:13" ht="12.75">
      <c r="A55" s="27">
        <v>28</v>
      </c>
      <c r="B55" s="2" t="s">
        <v>40</v>
      </c>
      <c r="F55" s="14">
        <f aca="true" t="shared" si="20" ref="F55:M55">F50+F52</f>
        <v>183708000</v>
      </c>
      <c r="G55" s="14">
        <f t="shared" si="20"/>
        <v>434484000.0000001</v>
      </c>
      <c r="H55" s="14">
        <f t="shared" si="20"/>
        <v>1253880000</v>
      </c>
      <c r="I55" s="14">
        <f t="shared" si="20"/>
        <v>860978160</v>
      </c>
      <c r="J55" s="14">
        <f t="shared" si="20"/>
        <v>1440134640</v>
      </c>
      <c r="K55" s="14">
        <f t="shared" si="20"/>
        <v>2319211440.000001</v>
      </c>
      <c r="L55" s="14">
        <f t="shared" si="20"/>
        <v>3508550640</v>
      </c>
      <c r="M55" s="14">
        <f t="shared" si="20"/>
        <v>1543555440</v>
      </c>
    </row>
    <row r="56" spans="4:13" ht="12.75">
      <c r="D56" s="29" t="s">
        <v>2</v>
      </c>
      <c r="F56" s="14"/>
      <c r="G56" s="14"/>
      <c r="H56" s="14"/>
      <c r="I56" s="14"/>
      <c r="J56" s="14"/>
      <c r="K56" s="14"/>
      <c r="L56" s="14"/>
      <c r="M56" s="14"/>
    </row>
    <row r="57" spans="6:13" ht="12.75">
      <c r="F57" s="4"/>
      <c r="G57" s="4"/>
      <c r="H57" s="4"/>
      <c r="I57" s="4"/>
      <c r="J57" s="4"/>
      <c r="K57" s="4"/>
      <c r="L57" s="4"/>
      <c r="M57" s="4"/>
    </row>
    <row r="58" spans="1:13" s="15" customFormat="1" ht="12.75">
      <c r="A58" s="27">
        <v>29</v>
      </c>
      <c r="B58" s="15" t="s">
        <v>41</v>
      </c>
      <c r="F58" s="16">
        <f aca="true" t="shared" si="21" ref="F58:M58">F47+F48-F55</f>
        <v>269891999.99999994</v>
      </c>
      <c r="G58" s="16">
        <f t="shared" si="21"/>
        <v>724499999.9999999</v>
      </c>
      <c r="H58" s="16">
        <f t="shared" si="21"/>
        <v>2132136000</v>
      </c>
      <c r="I58" s="16">
        <f t="shared" si="21"/>
        <v>737421840</v>
      </c>
      <c r="J58" s="16">
        <f t="shared" si="21"/>
        <v>1233465360</v>
      </c>
      <c r="K58" s="16">
        <f t="shared" si="21"/>
        <v>1986388560</v>
      </c>
      <c r="L58" s="16">
        <f t="shared" si="21"/>
        <v>3005049360</v>
      </c>
      <c r="M58" s="16">
        <f t="shared" si="21"/>
        <v>1322044560</v>
      </c>
    </row>
    <row r="59" spans="1:13" s="15" customFormat="1" ht="12.75">
      <c r="A59" s="27"/>
      <c r="D59" s="29" t="s">
        <v>3</v>
      </c>
      <c r="F59" s="16"/>
      <c r="G59" s="16"/>
      <c r="H59" s="16"/>
      <c r="I59" s="16"/>
      <c r="J59" s="16"/>
      <c r="K59" s="16"/>
      <c r="L59" s="16"/>
      <c r="M59" s="16"/>
    </row>
    <row r="60" spans="6:13" ht="12.75">
      <c r="F60" s="4"/>
      <c r="G60" s="4"/>
      <c r="H60" s="4"/>
      <c r="I60" s="4"/>
      <c r="J60" s="4"/>
      <c r="K60" s="4"/>
      <c r="L60" s="4"/>
      <c r="M60" s="4"/>
    </row>
    <row r="61" spans="1:13" ht="12.75">
      <c r="A61" s="27">
        <v>30</v>
      </c>
      <c r="B61" s="4" t="s">
        <v>42</v>
      </c>
      <c r="F61" s="17">
        <f aca="true" t="shared" si="22" ref="F61:M61">F23-F13+F14+(F16*F34*F21)/F33</f>
        <v>6</v>
      </c>
      <c r="G61" s="17">
        <f t="shared" si="22"/>
        <v>6</v>
      </c>
      <c r="H61" s="17">
        <f t="shared" si="22"/>
        <v>6</v>
      </c>
      <c r="I61" s="17">
        <f t="shared" si="22"/>
        <v>11.346</v>
      </c>
      <c r="J61" s="17">
        <f t="shared" si="22"/>
        <v>11.346</v>
      </c>
      <c r="K61" s="17">
        <f t="shared" si="22"/>
        <v>11.346000000000002</v>
      </c>
      <c r="L61" s="17">
        <f t="shared" si="22"/>
        <v>11.346</v>
      </c>
      <c r="M61" s="17">
        <f t="shared" si="22"/>
        <v>11.346</v>
      </c>
    </row>
    <row r="62" spans="2:13" ht="12.75">
      <c r="B62" s="4"/>
      <c r="D62" s="28" t="s">
        <v>4</v>
      </c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27">
        <v>31</v>
      </c>
      <c r="B63" s="2" t="s">
        <v>43</v>
      </c>
      <c r="F63" s="9">
        <f aca="true" t="shared" si="23" ref="F63:M63">F61/F13</f>
        <v>0.15</v>
      </c>
      <c r="G63" s="9">
        <f t="shared" si="23"/>
        <v>0.15</v>
      </c>
      <c r="H63" s="9">
        <f t="shared" si="23"/>
        <v>0.15</v>
      </c>
      <c r="I63" s="9">
        <f t="shared" si="23"/>
        <v>0.28365</v>
      </c>
      <c r="J63" s="9">
        <f t="shared" si="23"/>
        <v>0.28365</v>
      </c>
      <c r="K63" s="9">
        <f t="shared" si="23"/>
        <v>0.28365000000000007</v>
      </c>
      <c r="L63" s="9">
        <f t="shared" si="23"/>
        <v>0.28365</v>
      </c>
      <c r="M63" s="9">
        <f t="shared" si="23"/>
        <v>0.28365</v>
      </c>
    </row>
    <row r="64" spans="4:13" ht="12.75">
      <c r="D64" s="28" t="s">
        <v>5</v>
      </c>
      <c r="F64" s="9"/>
      <c r="G64" s="9"/>
      <c r="H64" s="9"/>
      <c r="I64" s="9"/>
      <c r="J64" s="9"/>
      <c r="K64" s="9"/>
      <c r="L64" s="9"/>
      <c r="M64" s="9"/>
    </row>
    <row r="65" spans="6:13" ht="12.75">
      <c r="F65" s="9"/>
      <c r="G65" s="9"/>
      <c r="H65" s="9"/>
      <c r="I65" s="9"/>
      <c r="J65" s="9"/>
      <c r="K65" s="9"/>
      <c r="L65" s="9"/>
      <c r="M65" s="9"/>
    </row>
    <row r="66" spans="1:13" s="15" customFormat="1" ht="12.75">
      <c r="A66" s="27">
        <v>32</v>
      </c>
      <c r="B66" s="15" t="s">
        <v>44</v>
      </c>
      <c r="F66" s="18">
        <f aca="true" t="shared" si="24" ref="F66:M66">F61*12*F34</f>
        <v>55112400</v>
      </c>
      <c r="G66" s="18">
        <f t="shared" si="24"/>
        <v>130345200.00000001</v>
      </c>
      <c r="H66" s="18">
        <f t="shared" si="24"/>
        <v>376164000</v>
      </c>
      <c r="I66" s="18">
        <f t="shared" si="24"/>
        <v>367242789.59999996</v>
      </c>
      <c r="J66" s="18">
        <f t="shared" si="24"/>
        <v>614276978.4</v>
      </c>
      <c r="K66" s="18">
        <f t="shared" si="24"/>
        <v>989239586.4000002</v>
      </c>
      <c r="L66" s="18">
        <f t="shared" si="24"/>
        <v>1496541938.3999999</v>
      </c>
      <c r="M66" s="18">
        <f t="shared" si="24"/>
        <v>658390226.4</v>
      </c>
    </row>
    <row r="67" spans="1:13" s="15" customFormat="1" ht="12.75">
      <c r="A67" s="27"/>
      <c r="D67" s="29" t="s">
        <v>6</v>
      </c>
      <c r="F67" s="18"/>
      <c r="G67" s="18"/>
      <c r="H67" s="18"/>
      <c r="I67" s="18"/>
      <c r="J67" s="18"/>
      <c r="K67" s="18"/>
      <c r="L67" s="18"/>
      <c r="M67" s="18"/>
    </row>
    <row r="68" spans="6:13" ht="12.75">
      <c r="F68" s="4"/>
      <c r="G68" s="4"/>
      <c r="H68" s="4"/>
      <c r="I68" s="4"/>
      <c r="J68" s="4"/>
      <c r="K68" s="4"/>
      <c r="L68" s="4"/>
      <c r="M68" s="4"/>
    </row>
    <row r="69" spans="1:13" s="15" customFormat="1" ht="12.75">
      <c r="A69" s="27">
        <v>33</v>
      </c>
      <c r="B69" s="15" t="s">
        <v>45</v>
      </c>
      <c r="F69" s="16">
        <f aca="true" t="shared" si="25" ref="F69:M69">F58+F66</f>
        <v>325004399.99999994</v>
      </c>
      <c r="G69" s="16">
        <f t="shared" si="25"/>
        <v>854845199.9999999</v>
      </c>
      <c r="H69" s="16">
        <f t="shared" si="25"/>
        <v>2508300000</v>
      </c>
      <c r="I69" s="16">
        <f t="shared" si="25"/>
        <v>1104664629.6</v>
      </c>
      <c r="J69" s="16">
        <f t="shared" si="25"/>
        <v>1847742338.4</v>
      </c>
      <c r="K69" s="16">
        <f t="shared" si="25"/>
        <v>2975628146.4</v>
      </c>
      <c r="L69" s="16">
        <f t="shared" si="25"/>
        <v>4501591298.4</v>
      </c>
      <c r="M69" s="16">
        <f t="shared" si="25"/>
        <v>1980434786.4</v>
      </c>
    </row>
    <row r="70" spans="1:13" s="15" customFormat="1" ht="12.75">
      <c r="A70" s="27"/>
      <c r="D70" s="29" t="s">
        <v>7</v>
      </c>
      <c r="F70" s="16"/>
      <c r="G70" s="16"/>
      <c r="H70" s="16"/>
      <c r="I70" s="16"/>
      <c r="J70" s="16"/>
      <c r="K70" s="16"/>
      <c r="L70" s="16"/>
      <c r="M70" s="16"/>
    </row>
    <row r="71" spans="6:13" ht="12.75">
      <c r="F71" s="4"/>
      <c r="G71" s="4"/>
      <c r="H71" s="4"/>
      <c r="I71" s="4"/>
      <c r="J71" s="4"/>
      <c r="K71" s="4"/>
      <c r="L71" s="4"/>
      <c r="M71" s="4"/>
    </row>
    <row r="72" spans="1:256" s="22" customFormat="1" ht="12.75">
      <c r="A72" s="27">
        <v>34</v>
      </c>
      <c r="B72" s="19" t="s">
        <v>46</v>
      </c>
      <c r="C72" s="19"/>
      <c r="D72" s="19"/>
      <c r="E72" s="19"/>
      <c r="F72" s="20">
        <f>F69</f>
        <v>325004399.99999994</v>
      </c>
      <c r="G72" s="20">
        <f aca="true" t="shared" si="26" ref="G72:M72">F72+G69</f>
        <v>1179849599.9999998</v>
      </c>
      <c r="H72" s="20">
        <f t="shared" si="26"/>
        <v>3688149600</v>
      </c>
      <c r="I72" s="20">
        <f t="shared" si="26"/>
        <v>4792814229.6</v>
      </c>
      <c r="J72" s="20">
        <f t="shared" si="26"/>
        <v>6640556568</v>
      </c>
      <c r="K72" s="20">
        <f t="shared" si="26"/>
        <v>9616184714.4</v>
      </c>
      <c r="L72" s="20">
        <f t="shared" si="26"/>
        <v>14117776012.8</v>
      </c>
      <c r="M72" s="20">
        <f t="shared" si="26"/>
        <v>16098210799.199999</v>
      </c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13" s="21" customFormat="1" ht="12.75">
      <c r="A73" s="30">
        <v>35</v>
      </c>
      <c r="B73" s="19" t="s">
        <v>8</v>
      </c>
      <c r="F73" s="20">
        <f>F72</f>
        <v>325004399.99999994</v>
      </c>
      <c r="G73" s="20">
        <f aca="true" t="shared" si="27" ref="G73:M73">G72+F73</f>
        <v>1504853999.9999998</v>
      </c>
      <c r="H73" s="20">
        <f t="shared" si="27"/>
        <v>5193003600</v>
      </c>
      <c r="I73" s="20">
        <f t="shared" si="27"/>
        <v>9985817829.6</v>
      </c>
      <c r="J73" s="20">
        <f t="shared" si="27"/>
        <v>16626374397.6</v>
      </c>
      <c r="K73" s="20">
        <f t="shared" si="27"/>
        <v>26242559112</v>
      </c>
      <c r="L73" s="20">
        <f t="shared" si="27"/>
        <v>40360335124.8</v>
      </c>
      <c r="M73" s="20">
        <f t="shared" si="27"/>
        <v>56458545924</v>
      </c>
    </row>
    <row r="74" spans="1:13" s="21" customFormat="1" ht="12.75">
      <c r="A74" s="30"/>
      <c r="F74" s="23"/>
      <c r="G74" s="23"/>
      <c r="H74" s="23"/>
      <c r="I74" s="23"/>
      <c r="J74" s="23"/>
      <c r="K74" s="23"/>
      <c r="L74" s="23"/>
      <c r="M74" s="23"/>
    </row>
    <row r="75" spans="1:13" s="21" customFormat="1" ht="12.75">
      <c r="A75" s="30"/>
      <c r="F75" s="24"/>
      <c r="G75" s="23"/>
      <c r="H75" s="23"/>
      <c r="I75" s="23"/>
      <c r="J75" s="23"/>
      <c r="K75" s="23"/>
      <c r="L75" s="23"/>
      <c r="M75" s="23"/>
    </row>
    <row r="76" spans="1:13" s="21" customFormat="1" ht="12.75">
      <c r="A76" s="30"/>
      <c r="F76" s="23"/>
      <c r="G76" s="23"/>
      <c r="H76" s="23"/>
      <c r="I76" s="23"/>
      <c r="J76" s="23"/>
      <c r="K76" s="23"/>
      <c r="L76" s="23"/>
      <c r="M76" s="23"/>
    </row>
    <row r="77" spans="1:13" s="21" customFormat="1" ht="12.75">
      <c r="A77" s="30"/>
      <c r="F77" s="23"/>
      <c r="G77" s="23"/>
      <c r="H77" s="23"/>
      <c r="I77" s="23"/>
      <c r="J77" s="23"/>
      <c r="K77" s="23"/>
      <c r="L77" s="23"/>
      <c r="M77" s="23"/>
    </row>
    <row r="79" ht="12.75">
      <c r="F79" s="4"/>
    </row>
    <row r="80" spans="6:13" ht="12.75">
      <c r="F80" s="25"/>
      <c r="G80" s="25"/>
      <c r="H80" s="25"/>
      <c r="I80" s="25"/>
      <c r="J80" s="25"/>
      <c r="K80" s="25"/>
      <c r="L80" s="25"/>
      <c r="M80" s="25"/>
    </row>
    <row r="81" spans="6:13" ht="12.75">
      <c r="F81" s="25"/>
      <c r="G81" s="25"/>
      <c r="H81" s="25"/>
      <c r="I81" s="25"/>
      <c r="J81" s="25"/>
      <c r="K81" s="25"/>
      <c r="L81" s="25"/>
      <c r="M81" s="25"/>
    </row>
    <row r="82" spans="6:13" ht="12.75">
      <c r="F82" s="25"/>
      <c r="G82" s="25"/>
      <c r="H82" s="25"/>
      <c r="I82" s="25"/>
      <c r="J82" s="25"/>
      <c r="K82" s="25"/>
      <c r="L82" s="25"/>
      <c r="M82" s="25"/>
    </row>
    <row r="83" spans="6:13" ht="12.75">
      <c r="F83" s="25"/>
      <c r="G83" s="25"/>
      <c r="H83" s="25"/>
      <c r="I83" s="25"/>
      <c r="J83" s="25"/>
      <c r="K83" s="25"/>
      <c r="L83" s="25"/>
      <c r="M83" s="25"/>
    </row>
    <row r="84" spans="6:13" ht="12.75">
      <c r="F84" s="25"/>
      <c r="G84" s="25"/>
      <c r="H84" s="25"/>
      <c r="I84" s="25"/>
      <c r="J84" s="25"/>
      <c r="K84" s="25"/>
      <c r="L84" s="25"/>
      <c r="M84" s="25"/>
    </row>
    <row r="85" spans="6:13" ht="12.75">
      <c r="F85" s="25"/>
      <c r="G85" s="25"/>
      <c r="H85" s="25"/>
      <c r="I85" s="25"/>
      <c r="J85" s="25"/>
      <c r="K85" s="25"/>
      <c r="L85" s="25"/>
      <c r="M85" s="25"/>
    </row>
    <row r="86" spans="6:13" ht="12.75">
      <c r="F86" s="25"/>
      <c r="G86" s="25"/>
      <c r="H86" s="25"/>
      <c r="I86" s="25"/>
      <c r="J86" s="25"/>
      <c r="K86" s="25"/>
      <c r="L86" s="25"/>
      <c r="M86" s="25"/>
    </row>
    <row r="87" spans="6:13" ht="12.75">
      <c r="F87" s="25"/>
      <c r="G87" s="25"/>
      <c r="H87" s="25"/>
      <c r="I87" s="25"/>
      <c r="J87" s="25"/>
      <c r="K87" s="25"/>
      <c r="L87" s="25"/>
      <c r="M87" s="25"/>
    </row>
    <row r="88" spans="6:13" ht="12.75">
      <c r="F88" s="25"/>
      <c r="G88" s="25"/>
      <c r="H88" s="25"/>
      <c r="I88" s="25"/>
      <c r="J88" s="25"/>
      <c r="K88" s="25"/>
      <c r="L88" s="25"/>
      <c r="M88" s="25"/>
    </row>
    <row r="89" spans="6:13" ht="12.75">
      <c r="F89" s="25"/>
      <c r="G89" s="25"/>
      <c r="H89" s="25"/>
      <c r="I89" s="25"/>
      <c r="J89" s="25"/>
      <c r="K89" s="25"/>
      <c r="L89" s="25"/>
      <c r="M89" s="25"/>
    </row>
    <row r="90" spans="5:13" ht="12.75">
      <c r="E90" s="4"/>
      <c r="F90" s="25"/>
      <c r="G90" s="25"/>
      <c r="H90" s="25"/>
      <c r="I90" s="25"/>
      <c r="J90" s="25"/>
      <c r="K90" s="25"/>
      <c r="L90" s="25"/>
      <c r="M90" s="25"/>
    </row>
    <row r="91" spans="5:10" ht="12.75">
      <c r="E91" s="4"/>
      <c r="F91" s="25"/>
      <c r="G91" s="25"/>
      <c r="H91" s="25"/>
      <c r="J91" s="25"/>
    </row>
    <row r="92" spans="5:10" ht="12.75">
      <c r="E92" s="4"/>
      <c r="J92" s="25"/>
    </row>
    <row r="94" spans="5:13" ht="12.75">
      <c r="E94" s="4"/>
      <c r="F94" s="25"/>
      <c r="G94" s="25"/>
      <c r="H94" s="25"/>
      <c r="I94" s="25"/>
      <c r="J94" s="25"/>
      <c r="K94" s="25"/>
      <c r="L94" s="25"/>
      <c r="M94" s="25"/>
    </row>
    <row r="95" spans="5:13" ht="12.75">
      <c r="E95" s="26"/>
      <c r="F95" s="25"/>
      <c r="G95" s="25"/>
      <c r="H95" s="25"/>
      <c r="I95" s="25"/>
      <c r="J95" s="25"/>
      <c r="K95" s="25"/>
      <c r="L95" s="25"/>
      <c r="M95" s="25"/>
    </row>
    <row r="96" spans="5:13" ht="12.75">
      <c r="E96" s="26"/>
      <c r="F96" s="25"/>
      <c r="G96" s="25"/>
      <c r="H96" s="25"/>
      <c r="I96" s="25"/>
      <c r="J96" s="25"/>
      <c r="K96" s="25"/>
      <c r="L96" s="25"/>
      <c r="M96" s="25"/>
    </row>
    <row r="97" ht="12.75">
      <c r="M97" s="25"/>
    </row>
    <row r="98" spans="5:10" ht="12.75">
      <c r="E98" s="4"/>
      <c r="J98" s="25"/>
    </row>
    <row r="99" spans="5:10" ht="12.75">
      <c r="E99" s="4"/>
      <c r="J99" s="25"/>
    </row>
  </sheetData>
  <sheetProtection/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Chamberlin</dc:creator>
  <cp:keywords/>
  <dc:description/>
  <cp:lastModifiedBy>Shane Greenstein</cp:lastModifiedBy>
  <cp:lastPrinted>2009-01-23T20:35:42Z</cp:lastPrinted>
  <dcterms:created xsi:type="dcterms:W3CDTF">2009-01-13T18:07:49Z</dcterms:created>
  <dcterms:modified xsi:type="dcterms:W3CDTF">2009-02-18T00:15:05Z</dcterms:modified>
  <cp:category/>
  <cp:version/>
  <cp:contentType/>
  <cp:contentStatus/>
</cp:coreProperties>
</file>